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4355" windowHeight="10035"/>
  </bookViews>
  <sheets>
    <sheet name="Registrations" sheetId="1" r:id="rId1"/>
    <sheet name="Summary" sheetId="2" r:id="rId2"/>
    <sheet name="Sheet2" sheetId="3" r:id="rId3"/>
    <sheet name="Sheet3" sheetId="5" r:id="rId4"/>
  </sheets>
  <definedNames>
    <definedName name="_xlnm._FilterDatabase" localSheetId="0" hidden="1">Registrations!$B$7:$J$161</definedName>
    <definedName name="_xlnm.Print_Titles" localSheetId="0">Registrations!$7:$7</definedName>
  </definedNames>
  <calcPr calcId="114210" fullCalcOnLoad="1"/>
</workbook>
</file>

<file path=xl/calcChain.xml><?xml version="1.0" encoding="utf-8"?>
<calcChain xmlns="http://schemas.openxmlformats.org/spreadsheetml/2006/main">
  <c r="F58" i="1"/>
  <c r="F54"/>
  <c r="F92"/>
  <c r="F94"/>
  <c r="F83"/>
  <c r="F81"/>
  <c r="F51"/>
  <c r="F98"/>
  <c r="F85"/>
  <c r="F72"/>
  <c r="F76"/>
  <c r="F55"/>
  <c r="F104"/>
  <c r="F66"/>
  <c r="F46"/>
  <c r="F75"/>
  <c r="F99"/>
  <c r="F74"/>
  <c r="F93"/>
  <c r="F71"/>
  <c r="F88"/>
  <c r="F60"/>
  <c r="F64"/>
  <c r="F89"/>
  <c r="F96"/>
  <c r="F86"/>
  <c r="F97"/>
  <c r="F100"/>
  <c r="F102"/>
  <c r="F45"/>
  <c r="F106"/>
  <c r="F107"/>
  <c r="F65"/>
  <c r="F77"/>
  <c r="F53"/>
  <c r="F108"/>
  <c r="F70"/>
  <c r="F103"/>
  <c r="F44"/>
  <c r="F91"/>
  <c r="F101"/>
  <c r="F52"/>
  <c r="F79"/>
  <c r="F59"/>
  <c r="F57"/>
  <c r="F61"/>
  <c r="F90"/>
  <c r="F73"/>
  <c r="F105"/>
  <c r="F87"/>
  <c r="F62"/>
  <c r="F82"/>
  <c r="F80"/>
  <c r="F50"/>
  <c r="F48"/>
  <c r="F63"/>
  <c r="F78"/>
  <c r="F109"/>
  <c r="F49"/>
  <c r="F69"/>
  <c r="F56"/>
  <c r="F68"/>
  <c r="F84"/>
  <c r="F67"/>
  <c r="F47"/>
  <c r="F95"/>
  <c r="F136"/>
  <c r="F135"/>
  <c r="F119"/>
  <c r="F133"/>
  <c r="F128"/>
  <c r="F112"/>
  <c r="F127"/>
  <c r="F134"/>
  <c r="F113"/>
  <c r="F122"/>
  <c r="F115"/>
  <c r="F130"/>
  <c r="F118"/>
  <c r="F126"/>
  <c r="F138"/>
  <c r="F129"/>
  <c r="F117"/>
  <c r="F137"/>
  <c r="F123"/>
  <c r="F132"/>
  <c r="F116"/>
  <c r="F131"/>
  <c r="F114"/>
  <c r="F121"/>
  <c r="F120"/>
  <c r="F125"/>
  <c r="F111"/>
  <c r="F124"/>
  <c r="F152"/>
  <c r="F149"/>
  <c r="F151"/>
  <c r="F160"/>
  <c r="F150"/>
  <c r="F159"/>
  <c r="F148"/>
  <c r="F158"/>
  <c r="F155"/>
  <c r="F161"/>
  <c r="F154"/>
  <c r="F156"/>
  <c r="F153"/>
  <c r="F157"/>
  <c r="F140"/>
  <c r="F142"/>
  <c r="F145"/>
  <c r="F146"/>
  <c r="F141"/>
  <c r="F143"/>
  <c r="F144"/>
  <c r="F42"/>
  <c r="F40"/>
  <c r="F41"/>
  <c r="F35"/>
  <c r="F38"/>
  <c r="F34"/>
  <c r="F36"/>
  <c r="F37"/>
  <c r="F29"/>
  <c r="F24"/>
  <c r="F32"/>
  <c r="F23"/>
  <c r="F26"/>
  <c r="F25"/>
  <c r="F27"/>
  <c r="F28"/>
  <c r="F22"/>
  <c r="F31"/>
  <c r="F30"/>
  <c r="F20"/>
  <c r="F18"/>
  <c r="F14"/>
  <c r="F16"/>
  <c r="F15"/>
  <c r="F17"/>
  <c r="F13"/>
  <c r="F19"/>
  <c r="F11"/>
  <c r="F10"/>
  <c r="F9"/>
  <c r="C26" i="2"/>
  <c r="C35"/>
  <c r="C34"/>
  <c r="C33"/>
  <c r="C32"/>
  <c r="K18"/>
  <c r="G23"/>
  <c r="G22"/>
  <c r="G21"/>
  <c r="G20"/>
  <c r="G19"/>
  <c r="G18"/>
  <c r="G17"/>
  <c r="G16"/>
  <c r="G15"/>
  <c r="C41"/>
  <c r="C40"/>
  <c r="C39"/>
  <c r="C4"/>
  <c r="C19"/>
  <c r="C22"/>
  <c r="K19"/>
  <c r="C16"/>
  <c r="K23"/>
  <c r="C15"/>
  <c r="K24"/>
  <c r="C7"/>
  <c r="C6"/>
  <c r="C20"/>
  <c r="K22"/>
  <c r="C8"/>
  <c r="D8"/>
  <c r="C21"/>
  <c r="K15"/>
  <c r="C23"/>
  <c r="K16"/>
  <c r="C11"/>
  <c r="D11"/>
  <c r="C24"/>
  <c r="K20"/>
  <c r="C17"/>
  <c r="K17"/>
  <c r="C10"/>
  <c r="D10"/>
  <c r="C28"/>
  <c r="C27"/>
  <c r="C18"/>
  <c r="K21"/>
  <c r="D22"/>
  <c r="D15"/>
  <c r="D19"/>
  <c r="D17"/>
  <c r="D16"/>
  <c r="D7"/>
  <c r="D6"/>
  <c r="I15"/>
  <c r="H16"/>
  <c r="D21"/>
  <c r="C9"/>
  <c r="D9"/>
  <c r="D23"/>
  <c r="D24"/>
  <c r="D20"/>
  <c r="D18"/>
  <c r="I16"/>
  <c r="H17"/>
  <c r="I17"/>
  <c r="H18"/>
  <c r="I18"/>
  <c r="I19"/>
  <c r="H20"/>
  <c r="I20"/>
  <c r="H21"/>
  <c r="I21"/>
  <c r="H22"/>
  <c r="I22"/>
  <c r="I23"/>
  <c r="H24"/>
  <c r="I24"/>
</calcChain>
</file>

<file path=xl/sharedStrings.xml><?xml version="1.0" encoding="utf-8"?>
<sst xmlns="http://schemas.openxmlformats.org/spreadsheetml/2006/main" count="853" uniqueCount="751">
  <si>
    <t>BIB</t>
  </si>
  <si>
    <t>LAST NAME</t>
  </si>
  <si>
    <t>FIRST NAME</t>
  </si>
  <si>
    <t>TEAM</t>
  </si>
  <si>
    <t>WOTF</t>
  </si>
  <si>
    <t>Duo Female 6</t>
  </si>
  <si>
    <t>Small</t>
  </si>
  <si>
    <t>Medium</t>
  </si>
  <si>
    <t>Team Revolution</t>
  </si>
  <si>
    <t>POLK COUNTY MAFIA</t>
  </si>
  <si>
    <t>Duo Male 6</t>
  </si>
  <si>
    <t>Large</t>
  </si>
  <si>
    <t>Jones</t>
  </si>
  <si>
    <t>John</t>
  </si>
  <si>
    <t>Don</t>
  </si>
  <si>
    <t>Lemmings</t>
  </si>
  <si>
    <t>Mark</t>
  </si>
  <si>
    <t>Carroll</t>
  </si>
  <si>
    <t>Valerie</t>
  </si>
  <si>
    <t>CBC</t>
  </si>
  <si>
    <t>Solo Female 3</t>
  </si>
  <si>
    <t>Korsch</t>
  </si>
  <si>
    <t>Emily</t>
  </si>
  <si>
    <t>Pfoodman Racing</t>
  </si>
  <si>
    <t>Kubinak</t>
  </si>
  <si>
    <t>Susan</t>
  </si>
  <si>
    <t>Dogfish</t>
  </si>
  <si>
    <t>Scherff</t>
  </si>
  <si>
    <t>Laura</t>
  </si>
  <si>
    <t>Momentum Racing</t>
  </si>
  <si>
    <t>Schwartz</t>
  </si>
  <si>
    <t>Annie</t>
  </si>
  <si>
    <t>White</t>
  </si>
  <si>
    <t>Lisa</t>
  </si>
  <si>
    <t>Kloha</t>
  </si>
  <si>
    <t>Off the Front Racing</t>
  </si>
  <si>
    <t>Solo Female 6</t>
  </si>
  <si>
    <t>McCreary</t>
  </si>
  <si>
    <t>Stephanie</t>
  </si>
  <si>
    <t>Renner</t>
  </si>
  <si>
    <t>Gabrielle</t>
  </si>
  <si>
    <t>Schewe</t>
  </si>
  <si>
    <t>Kerri</t>
  </si>
  <si>
    <t>Off The Front</t>
  </si>
  <si>
    <t>Davis</t>
  </si>
  <si>
    <t>Wendy</t>
  </si>
  <si>
    <t>Team Seagal</t>
  </si>
  <si>
    <t>Solo Female Singlespeed 6</t>
  </si>
  <si>
    <t>Holtmann</t>
  </si>
  <si>
    <t>Karen</t>
  </si>
  <si>
    <t>Trek 29er Crew</t>
  </si>
  <si>
    <t>Beyer</t>
  </si>
  <si>
    <t>Brian</t>
  </si>
  <si>
    <t>Hub-Cannonball Racing</t>
  </si>
  <si>
    <t>Solo Male 3</t>
  </si>
  <si>
    <t>Blackwell</t>
  </si>
  <si>
    <t>David</t>
  </si>
  <si>
    <t>Blair</t>
  </si>
  <si>
    <t>Jeremy</t>
  </si>
  <si>
    <t>Bresler</t>
  </si>
  <si>
    <t>Dan</t>
  </si>
  <si>
    <t>Burke</t>
  </si>
  <si>
    <t>Joshua</t>
  </si>
  <si>
    <t>Columbia Bike Club (CBC)</t>
  </si>
  <si>
    <t>Conover</t>
  </si>
  <si>
    <t>Les</t>
  </si>
  <si>
    <t>FCA Endurance</t>
  </si>
  <si>
    <t>Xtra Large</t>
  </si>
  <si>
    <t>Gary</t>
  </si>
  <si>
    <t>Bryan</t>
  </si>
  <si>
    <t>momentum racing</t>
  </si>
  <si>
    <t>Geringer</t>
  </si>
  <si>
    <t>Gribbon</t>
  </si>
  <si>
    <t>Patrick</t>
  </si>
  <si>
    <t>Grumke</t>
  </si>
  <si>
    <t>Factory Black</t>
  </si>
  <si>
    <t>Kakouris</t>
  </si>
  <si>
    <t>Tim</t>
  </si>
  <si>
    <t>Krajcovic</t>
  </si>
  <si>
    <t>Hub-GORC</t>
  </si>
  <si>
    <t>Scott</t>
  </si>
  <si>
    <t>ICCC</t>
  </si>
  <si>
    <t>Newport</t>
  </si>
  <si>
    <t>Luke</t>
  </si>
  <si>
    <t>Perry</t>
  </si>
  <si>
    <t>Joseph</t>
  </si>
  <si>
    <t>Momentum</t>
  </si>
  <si>
    <t>Reid</t>
  </si>
  <si>
    <t>Steve</t>
  </si>
  <si>
    <t>mesa</t>
  </si>
  <si>
    <t>Sizemore</t>
  </si>
  <si>
    <t>Andy</t>
  </si>
  <si>
    <t>St. Peters</t>
  </si>
  <si>
    <t>Chad</t>
  </si>
  <si>
    <t>Ter Maat</t>
  </si>
  <si>
    <t>Stihl Horsemen</t>
  </si>
  <si>
    <t>Trader</t>
  </si>
  <si>
    <t>Jeff</t>
  </si>
  <si>
    <t>Weinkein</t>
  </si>
  <si>
    <t>Keith</t>
  </si>
  <si>
    <t>Williams</t>
  </si>
  <si>
    <t>Fred</t>
  </si>
  <si>
    <t>Yielding</t>
  </si>
  <si>
    <t>Revolution Cycles Washington MO</t>
  </si>
  <si>
    <t>Ballou</t>
  </si>
  <si>
    <t>Rob</t>
  </si>
  <si>
    <t>GORC</t>
  </si>
  <si>
    <t>Solo Male 6</t>
  </si>
  <si>
    <t>Cooper</t>
  </si>
  <si>
    <t>Advengineers</t>
  </si>
  <si>
    <t>Jim</t>
  </si>
  <si>
    <t>Dietiker</t>
  </si>
  <si>
    <t>French</t>
  </si>
  <si>
    <t>Bobby</t>
  </si>
  <si>
    <t>Gullett</t>
  </si>
  <si>
    <t>Revolution Cycles Racing Team</t>
  </si>
  <si>
    <t>Hecht</t>
  </si>
  <si>
    <t>Todd</t>
  </si>
  <si>
    <t>Hulsey</t>
  </si>
  <si>
    <t>Caleb</t>
  </si>
  <si>
    <t>Johnson</t>
  </si>
  <si>
    <t>Galen</t>
  </si>
  <si>
    <t>Rowan</t>
  </si>
  <si>
    <t>Team Bikes &amp; Moore</t>
  </si>
  <si>
    <t>Reed</t>
  </si>
  <si>
    <t>James</t>
  </si>
  <si>
    <t>Seibert</t>
  </si>
  <si>
    <t>Craig</t>
  </si>
  <si>
    <t>Suter</t>
  </si>
  <si>
    <t>Greg</t>
  </si>
  <si>
    <t>Twist</t>
  </si>
  <si>
    <t>Weber</t>
  </si>
  <si>
    <t>Stephen</t>
  </si>
  <si>
    <t>Pryor</t>
  </si>
  <si>
    <t>Jason</t>
  </si>
  <si>
    <t>Momentum Cycles Racing</t>
  </si>
  <si>
    <t>Solo Male Singlespeed 3</t>
  </si>
  <si>
    <t>Solo Male Singlespeed 6</t>
  </si>
  <si>
    <t>Fader</t>
  </si>
  <si>
    <t>Hagen</t>
  </si>
  <si>
    <t>Team Free Awsome</t>
  </si>
  <si>
    <t>Hoffmeyer</t>
  </si>
  <si>
    <t>Matt</t>
  </si>
  <si>
    <t>Klein</t>
  </si>
  <si>
    <t>Eddie</t>
  </si>
  <si>
    <t>Venters</t>
  </si>
  <si>
    <t>Team Stephen's Wallet</t>
  </si>
  <si>
    <t>Zoll</t>
  </si>
  <si>
    <t>Riders 40 &amp; Over</t>
  </si>
  <si>
    <t>Riders Under 40</t>
  </si>
  <si>
    <t>Shirts</t>
  </si>
  <si>
    <t>Total Riders</t>
  </si>
  <si>
    <t>Female</t>
  </si>
  <si>
    <t>Male</t>
  </si>
  <si>
    <t>Solo Female Singlespeed 3</t>
  </si>
  <si>
    <t>Singlespeed</t>
  </si>
  <si>
    <t>Duo</t>
  </si>
  <si>
    <t>Riders</t>
  </si>
  <si>
    <t>Categories Offered</t>
  </si>
  <si>
    <t>Categories - 10 Total</t>
  </si>
  <si>
    <t>Column1</t>
  </si>
  <si>
    <t>Column2</t>
  </si>
  <si>
    <t>Column3</t>
  </si>
  <si>
    <t>Column4</t>
  </si>
  <si>
    <t>Solo Female SingleSpeed 6</t>
  </si>
  <si>
    <t>hampsch</t>
  </si>
  <si>
    <t>wes</t>
  </si>
  <si>
    <t>MELIES</t>
  </si>
  <si>
    <t>SCOTT</t>
  </si>
  <si>
    <t>simons</t>
  </si>
  <si>
    <t>ken</t>
  </si>
  <si>
    <t>mittler</t>
  </si>
  <si>
    <t>jeff</t>
  </si>
  <si>
    <t>Solo Male SingleSpeed 3</t>
  </si>
  <si>
    <t>Solo Male SingleSpeed 6</t>
  </si>
  <si>
    <t>henry</t>
  </si>
  <si>
    <t>peat</t>
  </si>
  <si>
    <t>ONE DAY LICENSE REFUNDS</t>
  </si>
  <si>
    <t>ONE DAY LICENSE DONATE</t>
  </si>
  <si>
    <t>ONE DAY LICENSES COLLECTED</t>
  </si>
  <si>
    <t>3 Hour</t>
  </si>
  <si>
    <t>6 Hour</t>
  </si>
  <si>
    <t>Duo Racers</t>
  </si>
  <si>
    <t>Start</t>
  </si>
  <si>
    <t>Stop</t>
  </si>
  <si>
    <t>MODIFY - QTY</t>
  </si>
  <si>
    <t>Current # of Racers</t>
  </si>
  <si>
    <t>Kids</t>
  </si>
  <si>
    <t>DeMarco</t>
  </si>
  <si>
    <t>Mari</t>
  </si>
  <si>
    <t>Sorella Cycling p/b BVM Engineering</t>
  </si>
  <si>
    <t>Best</t>
  </si>
  <si>
    <t>DeBeer</t>
  </si>
  <si>
    <t>Ken</t>
  </si>
  <si>
    <t>Lawson</t>
  </si>
  <si>
    <t>Rigdon</t>
  </si>
  <si>
    <t>Tony</t>
  </si>
  <si>
    <t>Michelob Ultra - Big Shark Racing</t>
  </si>
  <si>
    <t>Turnbull</t>
  </si>
  <si>
    <t>Shaun</t>
  </si>
  <si>
    <t>clark</t>
  </si>
  <si>
    <t>joshua</t>
  </si>
  <si>
    <t>Wilson</t>
  </si>
  <si>
    <t>Jake</t>
  </si>
  <si>
    <t>Format Row Height 40</t>
  </si>
  <si>
    <t>Conditional Formatting on One day</t>
  </si>
  <si>
    <t>Ott</t>
  </si>
  <si>
    <t>KIDS 3-10</t>
  </si>
  <si>
    <t>KIDS 11-14</t>
  </si>
  <si>
    <t>Judy</t>
  </si>
  <si>
    <t>United Federation of Dirt Endurance Series</t>
  </si>
  <si>
    <t>Indian Camp Creek 3/6 Hour</t>
  </si>
  <si>
    <t>Indian Camp Creek Park, Foristell, MO</t>
  </si>
  <si>
    <t>Place</t>
  </si>
  <si>
    <t>Struckman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</si>
  <si>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</si>
  <si>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</si>
  <si>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</si>
  <si>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</si>
  <si>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</si>
  <si>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</si>
  <si>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</si>
  <si>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</si>
  <si>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</si>
  <si>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Ford/Mattson</t>
  </si>
  <si>
    <t>Christine/Loreen</t>
  </si>
  <si>
    <t>Struckman/Green</t>
  </si>
  <si>
    <t>Sally/Courtney</t>
  </si>
  <si>
    <t>McGuire/Patty</t>
  </si>
  <si>
    <t>Kelly/Kelly</t>
  </si>
  <si>
    <t>Laps</t>
  </si>
  <si>
    <t>brown/Jones</t>
  </si>
  <si>
    <t>Ira/John</t>
  </si>
  <si>
    <t>McKinney / Spreitler</t>
  </si>
  <si>
    <t>Don / Mark</t>
  </si>
  <si>
    <t>Pfremmer / Krewet</t>
  </si>
  <si>
    <t>Ralph / Paul</t>
  </si>
  <si>
    <t>Brun / Miller</t>
  </si>
  <si>
    <t>Dan  / Dan</t>
  </si>
  <si>
    <t>Bowen / Robson</t>
  </si>
  <si>
    <t>Justin / Stu</t>
  </si>
  <si>
    <t>Powell / Wamsley</t>
  </si>
  <si>
    <t>Jeff / Rock</t>
  </si>
  <si>
    <t>James / Sandknop</t>
  </si>
  <si>
    <t>Matt / Greg</t>
  </si>
  <si>
    <t>Gibbs / Rister</t>
  </si>
  <si>
    <t>Andy / Tim</t>
  </si>
  <si>
    <t>Team Segal</t>
  </si>
  <si>
    <t>Valencheck</t>
  </si>
  <si>
    <t>Jamie</t>
  </si>
  <si>
    <t>Sedlacek</t>
  </si>
  <si>
    <t>Teresa</t>
  </si>
  <si>
    <t>Cash</t>
  </si>
  <si>
    <t>Carrie</t>
  </si>
  <si>
    <t>Redmond</t>
  </si>
  <si>
    <t>Corey</t>
  </si>
  <si>
    <t>1.03.58</t>
  </si>
  <si>
    <t>1.20.10</t>
  </si>
  <si>
    <t>1.00.53</t>
  </si>
  <si>
    <t>2.17.35</t>
  </si>
  <si>
    <t>1.58.55</t>
  </si>
  <si>
    <t>1.38.34</t>
  </si>
  <si>
    <t>2.39.17</t>
  </si>
  <si>
    <t>1.29.24</t>
  </si>
  <si>
    <t>1.51.48</t>
  </si>
  <si>
    <t>1.45.27</t>
  </si>
  <si>
    <t>1.54.29</t>
  </si>
  <si>
    <t>1.53.13</t>
  </si>
  <si>
    <t>1.28.48</t>
  </si>
  <si>
    <t>2.08.37</t>
  </si>
  <si>
    <t>3.29.40</t>
  </si>
  <si>
    <t>3.01.37</t>
  </si>
  <si>
    <t>3.30.30</t>
  </si>
  <si>
    <t>2.17.55</t>
  </si>
  <si>
    <t>2.46.47</t>
  </si>
  <si>
    <t>2.43.06</t>
  </si>
  <si>
    <t>2.49.25</t>
  </si>
  <si>
    <t>2.50.03</t>
  </si>
  <si>
    <t>2.16.05</t>
  </si>
  <si>
    <t>3.24.06</t>
  </si>
  <si>
    <t>3.06.36</t>
  </si>
  <si>
    <t>3.05.11</t>
  </si>
  <si>
    <t>Angela</t>
  </si>
  <si>
    <t>McGrath</t>
  </si>
  <si>
    <t>1.00.42</t>
  </si>
  <si>
    <t>1.54.06</t>
  </si>
  <si>
    <t>1.38.39</t>
  </si>
  <si>
    <t>1.41.48</t>
  </si>
  <si>
    <t>2.01.31</t>
  </si>
  <si>
    <t>1.47.44</t>
  </si>
  <si>
    <t>3.00.56</t>
  </si>
  <si>
    <t>2.35.44</t>
  </si>
  <si>
    <t>2.36.08</t>
  </si>
  <si>
    <t>3.04.09</t>
  </si>
  <si>
    <t>2.46.27</t>
  </si>
  <si>
    <t>4.08.53</t>
  </si>
  <si>
    <t>3.38.41</t>
  </si>
  <si>
    <t>3.39.44</t>
  </si>
  <si>
    <t>4.23.54</t>
  </si>
  <si>
    <t>3.55.54</t>
  </si>
  <si>
    <t>5.50.45</t>
  </si>
  <si>
    <t>1.46.34</t>
  </si>
  <si>
    <t>1.41.29</t>
  </si>
  <si>
    <t>2.40.15</t>
  </si>
  <si>
    <t>2.36.00</t>
  </si>
  <si>
    <t>3.34.32</t>
  </si>
  <si>
    <t>3.32.45</t>
  </si>
  <si>
    <t>4.28.10</t>
  </si>
  <si>
    <t>4.29.2</t>
  </si>
  <si>
    <t>5.28.01</t>
  </si>
  <si>
    <t>5.28.00</t>
  </si>
  <si>
    <t>n/a</t>
  </si>
  <si>
    <t>Hayes</t>
  </si>
  <si>
    <t>Schwette</t>
  </si>
  <si>
    <t>Smentkowski</t>
  </si>
  <si>
    <t>Chris</t>
  </si>
  <si>
    <t>Jonas</t>
  </si>
  <si>
    <t>Michael</t>
  </si>
  <si>
    <t>1.33.07</t>
  </si>
  <si>
    <t>1.32.38</t>
  </si>
  <si>
    <t>1.24.19</t>
  </si>
  <si>
    <t>1.33.56</t>
  </si>
  <si>
    <t>1.50.29</t>
  </si>
  <si>
    <t>1.45.06</t>
  </si>
  <si>
    <t>2.20.17</t>
  </si>
  <si>
    <t>2.16.00</t>
  </si>
  <si>
    <t>2.08.27</t>
  </si>
  <si>
    <t>2.22.31</t>
  </si>
  <si>
    <t>2.42.53</t>
  </si>
  <si>
    <t>2.44.26</t>
  </si>
  <si>
    <t>3.08.16</t>
  </si>
  <si>
    <t>2.53.38</t>
  </si>
  <si>
    <t>3.11.10</t>
  </si>
  <si>
    <t>2.3.0</t>
  </si>
  <si>
    <t>1.29.33</t>
  </si>
  <si>
    <t>1.28.52</t>
  </si>
  <si>
    <t>1.29.15</t>
  </si>
  <si>
    <t>1.43.45</t>
  </si>
  <si>
    <t>1.32.12</t>
  </si>
  <si>
    <t>1.38.24</t>
  </si>
  <si>
    <t>1.23.42</t>
  </si>
  <si>
    <t>1.40.45</t>
  </si>
  <si>
    <t>1.33.16</t>
  </si>
  <si>
    <t>1.31.50</t>
  </si>
  <si>
    <t>1.41.49</t>
  </si>
  <si>
    <t>1.29.07</t>
  </si>
  <si>
    <t>1.34.56</t>
  </si>
  <si>
    <t>1.43.36</t>
  </si>
  <si>
    <t>2.19.27</t>
  </si>
  <si>
    <t>2.17.06</t>
  </si>
  <si>
    <t>2.14.27</t>
  </si>
  <si>
    <t>2.48.09</t>
  </si>
  <si>
    <t>2.44.14</t>
  </si>
  <si>
    <t>2.33.40</t>
  </si>
  <si>
    <t>2.08.14</t>
  </si>
  <si>
    <t>2.35.01</t>
  </si>
  <si>
    <t>2.21.38</t>
  </si>
  <si>
    <t>2.23.49</t>
  </si>
  <si>
    <t>2.38.45</t>
  </si>
  <si>
    <t>2.16.40</t>
  </si>
  <si>
    <t>2.26.01</t>
  </si>
  <si>
    <t>2.46.17</t>
  </si>
  <si>
    <t>3.08.28</t>
  </si>
  <si>
    <t>3.01.53</t>
  </si>
  <si>
    <t>3.08.12</t>
  </si>
  <si>
    <t>3.46.58</t>
  </si>
  <si>
    <t>3.08.59</t>
  </si>
  <si>
    <t>3.29.50</t>
  </si>
  <si>
    <t>2.56.44</t>
  </si>
  <si>
    <t>3.33.12</t>
  </si>
  <si>
    <t>3.12.53</t>
  </si>
  <si>
    <t>3.23.56</t>
  </si>
  <si>
    <t>3.58.51</t>
  </si>
  <si>
    <t>3.23.55</t>
  </si>
  <si>
    <t>3.21.40</t>
  </si>
  <si>
    <t>3.39.55</t>
  </si>
  <si>
    <t>3.57.40</t>
  </si>
  <si>
    <t>3.51.46</t>
  </si>
  <si>
    <t>4.07.42</t>
  </si>
  <si>
    <t>4.57.00</t>
  </si>
  <si>
    <t>4.01.45</t>
  </si>
  <si>
    <t>4.40.16</t>
  </si>
  <si>
    <t>3.45.40</t>
  </si>
  <si>
    <t>4.29.40</t>
  </si>
  <si>
    <t>4.07.50</t>
  </si>
  <si>
    <t>4.16.18</t>
  </si>
  <si>
    <t>4.15.08</t>
  </si>
  <si>
    <t>4.31.50</t>
  </si>
  <si>
    <t>5.00.29</t>
  </si>
  <si>
    <t>4.41.00</t>
  </si>
  <si>
    <t>5.00.10</t>
  </si>
  <si>
    <t>4.53.49</t>
  </si>
  <si>
    <t>5.34.45</t>
  </si>
  <si>
    <t>4.34.40</t>
  </si>
  <si>
    <t>5.29.34</t>
  </si>
  <si>
    <t>5.11.29</t>
  </si>
  <si>
    <t>5.10.21</t>
  </si>
  <si>
    <t>5.16.00</t>
  </si>
  <si>
    <t>5.08.17</t>
  </si>
  <si>
    <t>5.23.06</t>
  </si>
  <si>
    <t>5.32.24</t>
  </si>
  <si>
    <t>Pete</t>
  </si>
  <si>
    <t>Carl</t>
  </si>
  <si>
    <t>Doug</t>
  </si>
  <si>
    <t>Chesley</t>
  </si>
  <si>
    <t>Grothoff</t>
  </si>
  <si>
    <t>Freidman</t>
  </si>
  <si>
    <t>Goode</t>
  </si>
  <si>
    <t>Hoffman</t>
  </si>
  <si>
    <t>Pierce</t>
  </si>
  <si>
    <t>Busken</t>
  </si>
  <si>
    <t>5.32.09</t>
  </si>
  <si>
    <t>DNF</t>
  </si>
  <si>
    <t>2.18.09</t>
  </si>
  <si>
    <t>Big Shark Racing</t>
  </si>
  <si>
    <t>Bobelak</t>
  </si>
  <si>
    <t>Mike</t>
  </si>
  <si>
    <t>Ballwin Cycles</t>
  </si>
  <si>
    <t>Brixey</t>
  </si>
  <si>
    <t>Houch</t>
  </si>
  <si>
    <t>Randy</t>
  </si>
  <si>
    <t>Koch</t>
  </si>
  <si>
    <t>Aaron</t>
  </si>
  <si>
    <t>Black</t>
  </si>
  <si>
    <t>Andrew</t>
  </si>
  <si>
    <t>Caddington</t>
  </si>
  <si>
    <t>Kraxner</t>
  </si>
  <si>
    <t>Joe</t>
  </si>
  <si>
    <t>Johanson</t>
  </si>
  <si>
    <t>Blumenkemper</t>
  </si>
  <si>
    <t>Barry</t>
  </si>
  <si>
    <t>Happel</t>
  </si>
  <si>
    <t>Moore</t>
  </si>
  <si>
    <t>Sam</t>
  </si>
  <si>
    <t>1.44.47</t>
  </si>
  <si>
    <t>2.41.01</t>
  </si>
  <si>
    <t>3.46.31</t>
  </si>
  <si>
    <t>4.46.19</t>
  </si>
  <si>
    <t>1.00.45</t>
  </si>
  <si>
    <t>2.25.08</t>
  </si>
  <si>
    <t>4.14.37</t>
  </si>
  <si>
    <t>2.02.07</t>
  </si>
  <si>
    <t>3.13.07</t>
  </si>
  <si>
    <t>1.40.13</t>
  </si>
  <si>
    <t>2.30.25</t>
  </si>
  <si>
    <t>3.30.37</t>
  </si>
  <si>
    <t>4.26.40</t>
  </si>
  <si>
    <t>5.25.06</t>
  </si>
  <si>
    <t>2.02.05</t>
  </si>
  <si>
    <t>4.34.18</t>
  </si>
  <si>
    <t>2.02.09</t>
  </si>
  <si>
    <t>3.14.32</t>
  </si>
  <si>
    <t>4.22.30</t>
  </si>
  <si>
    <t>5.35.52</t>
  </si>
  <si>
    <t>1.24.06</t>
  </si>
  <si>
    <t>2.06.57</t>
  </si>
  <si>
    <t>2.51.08</t>
  </si>
  <si>
    <t>3.40.19</t>
  </si>
  <si>
    <t>4.27.32</t>
  </si>
  <si>
    <t>5.14.31</t>
  </si>
  <si>
    <t>1.52.52</t>
  </si>
  <si>
    <t>3.01.42</t>
  </si>
  <si>
    <t>4.12.23</t>
  </si>
  <si>
    <t>5.15.46</t>
  </si>
  <si>
    <t>1.24.00</t>
  </si>
  <si>
    <t>2.14.13</t>
  </si>
  <si>
    <t>1.35.21</t>
  </si>
  <si>
    <t>2.21.55</t>
  </si>
  <si>
    <t>3.10.49</t>
  </si>
  <si>
    <t>4.01.04</t>
  </si>
  <si>
    <t>4.50.07</t>
  </si>
  <si>
    <t>1.48.44</t>
  </si>
  <si>
    <t>2.43.28</t>
  </si>
  <si>
    <t>4.37.18</t>
  </si>
  <si>
    <t>5.31.40</t>
  </si>
  <si>
    <t>1.32.05</t>
  </si>
  <si>
    <t>2.25.03</t>
  </si>
  <si>
    <t>3.22.14</t>
  </si>
  <si>
    <t>4.16.00</t>
  </si>
  <si>
    <t>5.10.28</t>
  </si>
  <si>
    <t>1.05.15</t>
  </si>
  <si>
    <t>2.15.16</t>
  </si>
  <si>
    <t>3.33.18</t>
  </si>
  <si>
    <t>5.04.56</t>
  </si>
  <si>
    <t>1.40.15</t>
  </si>
  <si>
    <t>2.36.18</t>
  </si>
  <si>
    <t>3.29.25</t>
  </si>
  <si>
    <t>4.27.05</t>
  </si>
  <si>
    <t>5.21.36</t>
  </si>
  <si>
    <t>1.53.26</t>
  </si>
  <si>
    <t>4.00.41</t>
  </si>
  <si>
    <t>5.03.43</t>
  </si>
  <si>
    <t>1.48.03</t>
  </si>
  <si>
    <t>2.52.24</t>
  </si>
  <si>
    <t>4.08.37</t>
  </si>
  <si>
    <t>5.39.00</t>
  </si>
  <si>
    <t>1.30.36</t>
  </si>
  <si>
    <t>2.20.50</t>
  </si>
  <si>
    <t>3.32.11</t>
  </si>
  <si>
    <t>4.31.10</t>
  </si>
  <si>
    <t>5.19.20</t>
  </si>
  <si>
    <t>2.07.05</t>
  </si>
  <si>
    <t>1.53.35</t>
  </si>
  <si>
    <t>2.50.42</t>
  </si>
  <si>
    <t>3.44.28</t>
  </si>
  <si>
    <t>4.40.20</t>
  </si>
  <si>
    <t>1.25.50</t>
  </si>
  <si>
    <t>2.15.38</t>
  </si>
  <si>
    <t>3.14.37</t>
  </si>
  <si>
    <t>1.30.54</t>
  </si>
  <si>
    <t>2.19.30</t>
  </si>
  <si>
    <t>3.18.19</t>
  </si>
  <si>
    <t>4.19.40</t>
  </si>
  <si>
    <t>5.17.30</t>
  </si>
  <si>
    <t>1.20.50</t>
  </si>
  <si>
    <t>2.02.16</t>
  </si>
  <si>
    <t>2.45.29</t>
  </si>
  <si>
    <t>3.34.16</t>
  </si>
  <si>
    <t>1.30.16</t>
  </si>
  <si>
    <t>2.21.41</t>
  </si>
  <si>
    <t>3.12.30</t>
  </si>
  <si>
    <t>4.10.07</t>
  </si>
  <si>
    <t>5.01.11</t>
  </si>
  <si>
    <t>2.30.52</t>
  </si>
  <si>
    <t>3.28.10</t>
  </si>
  <si>
    <t>4.31.31</t>
  </si>
  <si>
    <t>5.27.15</t>
  </si>
  <si>
    <t>1.44.36</t>
  </si>
  <si>
    <t>2.39.58</t>
  </si>
  <si>
    <t>3.34.18</t>
  </si>
  <si>
    <t>4.33.08</t>
  </si>
  <si>
    <t>5.27.00</t>
  </si>
  <si>
    <t>1.27.04</t>
  </si>
  <si>
    <t>2.11.39</t>
  </si>
  <si>
    <t>3.43.15</t>
  </si>
  <si>
    <t>4.50.19</t>
  </si>
  <si>
    <t>1.19.32</t>
  </si>
  <si>
    <t>2.03.14</t>
  </si>
  <si>
    <t>3.36.05</t>
  </si>
  <si>
    <t>4.22.48</t>
  </si>
  <si>
    <t>5.09.05</t>
  </si>
  <si>
    <t>Tyler</t>
  </si>
  <si>
    <t>Hamser</t>
  </si>
  <si>
    <t>Dorian</t>
  </si>
  <si>
    <t>Cordero</t>
  </si>
  <si>
    <t>Patricio</t>
  </si>
  <si>
    <t>Marlow</t>
  </si>
  <si>
    <t>Darin</t>
  </si>
  <si>
    <t>Meitz</t>
  </si>
  <si>
    <t>Jeremie</t>
  </si>
  <si>
    <t>Nagg</t>
  </si>
  <si>
    <t>Benedict</t>
  </si>
  <si>
    <t>Durtch</t>
  </si>
  <si>
    <t xml:space="preserve">Josh </t>
  </si>
  <si>
    <t>Ploch</t>
  </si>
  <si>
    <t>Campbell</t>
  </si>
  <si>
    <t>Nathan</t>
  </si>
  <si>
    <t>Lafferty</t>
  </si>
  <si>
    <t>Woods</t>
  </si>
  <si>
    <t>Peipert</t>
  </si>
  <si>
    <t>Brace</t>
  </si>
  <si>
    <t>Zach</t>
  </si>
  <si>
    <t>Blackman</t>
  </si>
  <si>
    <t>Tom</t>
  </si>
  <si>
    <t>Brown</t>
  </si>
  <si>
    <t>Stika</t>
  </si>
  <si>
    <t>Baker</t>
  </si>
  <si>
    <t>Bradshaw</t>
  </si>
  <si>
    <t>Parker</t>
  </si>
  <si>
    <t>Dalessio</t>
  </si>
  <si>
    <t>Dave</t>
  </si>
  <si>
    <t>Stover</t>
  </si>
  <si>
    <t>Karl</t>
  </si>
  <si>
    <t>Albert</t>
  </si>
  <si>
    <t xml:space="preserve">Ben </t>
  </si>
  <si>
    <t>Banet</t>
  </si>
  <si>
    <t>Ludwig</t>
  </si>
  <si>
    <t>Arnold</t>
  </si>
  <si>
    <t>Bierman</t>
  </si>
  <si>
    <t>Wes</t>
  </si>
  <si>
    <t>Ryan</t>
  </si>
  <si>
    <t>Lemmon</t>
  </si>
  <si>
    <t>Pickard</t>
  </si>
  <si>
    <t>Josh</t>
  </si>
  <si>
    <t>Hersmeyer</t>
  </si>
  <si>
    <t>Chellis</t>
  </si>
  <si>
    <t>Christian</t>
  </si>
  <si>
    <t>Strothman</t>
  </si>
  <si>
    <t>Jay</t>
  </si>
  <si>
    <t>Adams</t>
  </si>
  <si>
    <t>Nick</t>
  </si>
  <si>
    <t>1.38.15</t>
  </si>
  <si>
    <t>2.58.49</t>
  </si>
  <si>
    <t>1.26.36</t>
  </si>
  <si>
    <t>2.13.27</t>
  </si>
  <si>
    <t>3.04.55</t>
  </si>
  <si>
    <t>1.23.35</t>
  </si>
  <si>
    <t>2.09.43</t>
  </si>
  <si>
    <t>2.59.11</t>
  </si>
  <si>
    <t>1.56.50</t>
  </si>
  <si>
    <t>2.51.42</t>
  </si>
  <si>
    <t>1.53.56</t>
  </si>
  <si>
    <t>2.57.53</t>
  </si>
  <si>
    <t>1.45.53</t>
  </si>
  <si>
    <t>2.39.15</t>
  </si>
  <si>
    <t>1.43.12</t>
  </si>
  <si>
    <t>2.36.27</t>
  </si>
  <si>
    <t>1.25.18</t>
  </si>
  <si>
    <t>2.11.03</t>
  </si>
  <si>
    <t>2.54.25</t>
  </si>
  <si>
    <t>2.01.50</t>
  </si>
  <si>
    <t>3.04.40</t>
  </si>
  <si>
    <t>1.46.25</t>
  </si>
  <si>
    <t>2.42.40</t>
  </si>
  <si>
    <t>1.37.39</t>
  </si>
  <si>
    <t>2.37.17</t>
  </si>
  <si>
    <t>3.20.05</t>
  </si>
  <si>
    <t>1.32.13</t>
  </si>
  <si>
    <t>2.23.12</t>
  </si>
  <si>
    <t>1.26.52</t>
  </si>
  <si>
    <t>2.13.54</t>
  </si>
  <si>
    <t>3.00.39</t>
  </si>
  <si>
    <t>Keeps on Going</t>
  </si>
  <si>
    <t>1.27.35</t>
  </si>
  <si>
    <t>3.02.49</t>
  </si>
  <si>
    <t>1.34.27</t>
  </si>
  <si>
    <t>2.24.05</t>
  </si>
  <si>
    <t>3.16.19</t>
  </si>
  <si>
    <t>1.18.50</t>
  </si>
  <si>
    <t>2.01.05</t>
  </si>
  <si>
    <t>2.45.34</t>
  </si>
  <si>
    <t>1.39.59</t>
  </si>
  <si>
    <t>2.30.00</t>
  </si>
  <si>
    <t>3.26.45</t>
  </si>
  <si>
    <t>1.57.01</t>
  </si>
  <si>
    <t>3.10.13</t>
  </si>
  <si>
    <t>1.42.06</t>
  </si>
  <si>
    <t>2.31.40</t>
  </si>
  <si>
    <t>3.22.48</t>
  </si>
  <si>
    <t>1.50.59</t>
  </si>
  <si>
    <t>2.52.15</t>
  </si>
  <si>
    <t>1.37.00</t>
  </si>
  <si>
    <t>2.28.04</t>
  </si>
  <si>
    <t>3.20.00</t>
  </si>
  <si>
    <t>1.10.51</t>
  </si>
  <si>
    <t>1.58.36</t>
  </si>
  <si>
    <t>2.47.20</t>
  </si>
  <si>
    <t>1.31.26</t>
  </si>
  <si>
    <t>2.18.27</t>
  </si>
  <si>
    <t>3.06.34</t>
  </si>
  <si>
    <t>1.31.32</t>
  </si>
  <si>
    <t>2.21.58</t>
  </si>
  <si>
    <t>3.11.12</t>
  </si>
  <si>
    <t>1.44.22</t>
  </si>
  <si>
    <t>2.47.25</t>
  </si>
  <si>
    <t>1.46.24</t>
  </si>
  <si>
    <t>2.59.38</t>
  </si>
  <si>
    <t>1.51.47</t>
  </si>
  <si>
    <t>2.46.00</t>
  </si>
  <si>
    <t>1.38.36</t>
  </si>
  <si>
    <t>3.02.04</t>
  </si>
  <si>
    <t>2.04.23</t>
  </si>
  <si>
    <t>3.16.44</t>
  </si>
  <si>
    <t>2.08.13</t>
  </si>
  <si>
    <t>1.19.23</t>
  </si>
  <si>
    <t>2.01.15</t>
  </si>
  <si>
    <t>2.44.35</t>
  </si>
  <si>
    <t>1.36.44</t>
  </si>
  <si>
    <t>1.32.04</t>
  </si>
  <si>
    <t>2.21.52</t>
  </si>
  <si>
    <t>3.15.05</t>
  </si>
  <si>
    <t>1.36.48</t>
  </si>
  <si>
    <t>2.31.35</t>
  </si>
  <si>
    <t>Pfoodman</t>
  </si>
  <si>
    <t>1.28.06</t>
  </si>
  <si>
    <t>2.13.16</t>
  </si>
  <si>
    <t>2.57.50</t>
  </si>
  <si>
    <t>1.33.15</t>
  </si>
  <si>
    <t>2.32.23</t>
  </si>
  <si>
    <t>3.19.59</t>
  </si>
  <si>
    <t>1.11.30</t>
  </si>
  <si>
    <t>2.32.54</t>
  </si>
  <si>
    <t>1.14.25</t>
  </si>
  <si>
    <t>1.54.33</t>
  </si>
  <si>
    <t>2.35.40</t>
  </si>
  <si>
    <t>3.16.09</t>
  </si>
  <si>
    <t>1.49.09</t>
  </si>
  <si>
    <t>2.49.49</t>
  </si>
  <si>
    <t>1.56.22</t>
  </si>
  <si>
    <t>3.17.28</t>
  </si>
  <si>
    <t>1.29.54</t>
  </si>
  <si>
    <t>2.13.33</t>
  </si>
  <si>
    <t>2.55.47</t>
  </si>
  <si>
    <t>1.41.38</t>
  </si>
  <si>
    <t>2.35.15</t>
  </si>
  <si>
    <t>1.28.54</t>
  </si>
  <si>
    <t>2.15.36</t>
  </si>
  <si>
    <t>3.06.12</t>
  </si>
  <si>
    <t>1.31.17</t>
  </si>
  <si>
    <t>2.16.27</t>
  </si>
  <si>
    <t>3.00.47</t>
  </si>
  <si>
    <t>1.30.47</t>
  </si>
  <si>
    <t>2.17.37</t>
  </si>
  <si>
    <t>3.06.35</t>
  </si>
  <si>
    <t>1.49.10</t>
  </si>
  <si>
    <t>2.48.53</t>
  </si>
  <si>
    <t>1.39.51</t>
  </si>
  <si>
    <t>2.30.21</t>
  </si>
  <si>
    <t>3.21.46</t>
  </si>
  <si>
    <t>1.52.03</t>
  </si>
  <si>
    <t>1.43.51</t>
  </si>
  <si>
    <t>2.47.11</t>
  </si>
  <si>
    <t>1.20.36</t>
  </si>
  <si>
    <t>2.12.23</t>
  </si>
  <si>
    <t>3.07.25</t>
  </si>
  <si>
    <t>1.37.07</t>
  </si>
  <si>
    <t>2.37.21</t>
  </si>
  <si>
    <t>2.36.26</t>
  </si>
  <si>
    <t>1.20.27</t>
  </si>
  <si>
    <t>2.04.54</t>
  </si>
  <si>
    <t>2.53.54</t>
  </si>
  <si>
    <t>1.23.39</t>
  </si>
  <si>
    <t>1.36.05</t>
  </si>
  <si>
    <t>2.23.27</t>
  </si>
  <si>
    <t>3.09.21</t>
  </si>
  <si>
    <t>1.39.42</t>
  </si>
  <si>
    <t>2.33.05</t>
  </si>
  <si>
    <t>Bob</t>
  </si>
  <si>
    <t>DRJ Racing</t>
  </si>
  <si>
    <t>1.23.31</t>
  </si>
  <si>
    <t>2.06.54</t>
  </si>
  <si>
    <t>2.53.08</t>
  </si>
  <si>
    <t>1.35.43</t>
  </si>
  <si>
    <t>2.28.13</t>
  </si>
  <si>
    <t>3.19.44</t>
  </si>
  <si>
    <t>1.27.26</t>
  </si>
  <si>
    <t>2.14.21</t>
  </si>
  <si>
    <t>3.00.40</t>
  </si>
  <si>
    <t>1.34.55</t>
  </si>
  <si>
    <t>2.29.17</t>
  </si>
  <si>
    <t>3.19.31</t>
  </si>
  <si>
    <t>2.42.00</t>
  </si>
  <si>
    <t>1.28.40</t>
  </si>
  <si>
    <t>2.17.45</t>
  </si>
  <si>
    <t>3.16.37</t>
  </si>
  <si>
    <t>1.22.04</t>
  </si>
  <si>
    <t>2.04.05</t>
  </si>
  <si>
    <t>2.48.46</t>
  </si>
  <si>
    <t>3.31 Racing</t>
  </si>
  <si>
    <t>World record # of flats w/o completing a lap</t>
  </si>
  <si>
    <t>I need a CO2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</si>
</sst>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h:mm:ss;@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7" applyNumberFormat="0" applyAlignment="0" applyProtection="0"/>
    <xf numFmtId="0" fontId="11" fillId="31" borderId="8" applyNumberFormat="0" applyAlignment="0" applyProtection="0"/>
    <xf numFmtId="0" fontId="12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3" borderId="7" applyNumberFormat="0" applyAlignment="0" applyProtection="0"/>
    <xf numFmtId="0" fontId="18" fillId="0" borderId="12" applyNumberFormat="0" applyFill="0" applyAlignment="0" applyProtection="0"/>
    <xf numFmtId="0" fontId="19" fillId="34" borderId="0" applyNumberFormat="0" applyBorder="0" applyAlignment="0" applyProtection="0"/>
    <xf numFmtId="0" fontId="1" fillId="35" borderId="13" applyNumberFormat="0" applyFont="0" applyAlignment="0" applyProtection="0"/>
    <xf numFmtId="0" fontId="20" fillId="30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ont="1" applyFill="1" applyBorder="1"/>
    <xf numFmtId="0" fontId="0" fillId="0" borderId="2" xfId="0" applyFont="1" applyFill="1" applyBorder="1"/>
    <xf numFmtId="0" fontId="0" fillId="0" borderId="0" xfId="0" applyFill="1"/>
    <xf numFmtId="0" fontId="0" fillId="3" borderId="1" xfId="0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21" fontId="0" fillId="0" borderId="3" xfId="0" applyNumberFormat="1" applyBorder="1" applyAlignment="1">
      <alignment wrapText="1"/>
    </xf>
    <xf numFmtId="46" fontId="0" fillId="0" borderId="3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20" fontId="0" fillId="0" borderId="3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0" fontId="0" fillId="0" borderId="3" xfId="0" applyNumberFormat="1" applyBorder="1" applyAlignment="1">
      <alignment horizontal="right" wrapText="1"/>
    </xf>
    <xf numFmtId="2" fontId="0" fillId="0" borderId="3" xfId="0" applyNumberFormat="1" applyBorder="1" applyAlignment="1">
      <alignment horizontal="right" wrapText="1"/>
    </xf>
    <xf numFmtId="21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2" fontId="0" fillId="0" borderId="4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0" fillId="0" borderId="5" xfId="0" applyNumberFormat="1" applyBorder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numFmt numFmtId="14" formatCode="0.00%"/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0</xdr:rowOff>
    </xdr:from>
    <xdr:to>
      <xdr:col>3</xdr:col>
      <xdr:colOff>1247775</xdr:colOff>
      <xdr:row>5</xdr:row>
      <xdr:rowOff>438150</xdr:rowOff>
    </xdr:to>
    <xdr:pic>
      <xdr:nvPicPr>
        <xdr:cNvPr id="1025" name="Picture 2" descr="icc_mtb_newlogo web 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0"/>
          <a:ext cx="235267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2:E24" totalsRowShown="0">
  <autoFilter ref="B2:E24"/>
  <tableColumns count="4">
    <tableColumn id="1" name="Column1"/>
    <tableColumn id="2" name="Column2">
      <calculatedColumnFormula>COUNTIF(Registrations!#REF!,B3)</calculatedColumnFormula>
    </tableColumn>
    <tableColumn id="3" name="Column3" dataDxfId="0">
      <calculatedColumnFormula>C3/C$4</calculatedColumnFormula>
    </tableColumn>
    <tableColumn id="4" name="Column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="80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E11" sqref="E11"/>
    </sheetView>
  </sheetViews>
  <sheetFormatPr defaultColWidth="10.28515625" defaultRowHeight="39.950000000000003" customHeight="1"/>
  <cols>
    <col min="1" max="1" width="10.28515625" style="11"/>
    <col min="2" max="2" width="4.42578125" style="11" bestFit="1" customWidth="1"/>
    <col min="3" max="3" width="18.7109375" style="11" customWidth="1"/>
    <col min="4" max="4" width="23.85546875" style="11" customWidth="1"/>
    <col min="5" max="6" width="19.85546875" style="11" customWidth="1"/>
    <col min="7" max="7" width="10.28515625" style="11"/>
    <col min="8" max="8" width="12" style="11" customWidth="1"/>
    <col min="9" max="9" width="10.28515625" style="11"/>
    <col min="10" max="10" width="12.42578125" style="12" bestFit="1" customWidth="1"/>
    <col min="11" max="16384" width="10.28515625" style="11"/>
  </cols>
  <sheetData>
    <row r="1" spans="1:15" ht="21">
      <c r="E1" s="29" t="s">
        <v>211</v>
      </c>
      <c r="F1" s="30"/>
      <c r="G1" s="30"/>
      <c r="H1" s="31"/>
    </row>
    <row r="2" spans="1:15" ht="21">
      <c r="E2" s="29" t="s">
        <v>210</v>
      </c>
      <c r="F2" s="30"/>
      <c r="G2" s="30"/>
      <c r="H2" s="31"/>
    </row>
    <row r="3" spans="1:15" ht="21">
      <c r="E3" s="32">
        <v>40685</v>
      </c>
      <c r="F3" s="33"/>
      <c r="G3" s="33"/>
      <c r="H3" s="34"/>
    </row>
    <row r="4" spans="1:15" ht="21">
      <c r="E4" s="29" t="s">
        <v>212</v>
      </c>
      <c r="F4" s="30"/>
      <c r="G4" s="30"/>
      <c r="H4" s="31"/>
    </row>
    <row r="5" spans="1:15" ht="39.950000000000003" customHeight="1">
      <c r="A5" s="13"/>
    </row>
    <row r="6" spans="1:15" ht="39.950000000000003" customHeight="1">
      <c r="A6" s="13"/>
    </row>
    <row r="7" spans="1:15" s="10" customFormat="1" ht="39.950000000000003" customHeight="1">
      <c r="A7" s="24" t="s">
        <v>213</v>
      </c>
      <c r="B7" s="24" t="s">
        <v>0</v>
      </c>
      <c r="C7" s="24" t="s">
        <v>1</v>
      </c>
      <c r="D7" s="24" t="s">
        <v>2</v>
      </c>
      <c r="E7" s="24" t="s">
        <v>3</v>
      </c>
      <c r="F7" s="24" t="s">
        <v>230</v>
      </c>
      <c r="G7" s="24" t="s">
        <v>215</v>
      </c>
      <c r="H7" s="24" t="s">
        <v>216</v>
      </c>
      <c r="I7" s="24" t="s">
        <v>217</v>
      </c>
      <c r="J7" s="25" t="s">
        <v>218</v>
      </c>
      <c r="K7" s="24" t="s">
        <v>219</v>
      </c>
      <c r="L7" s="24" t="s">
        <v>220</v>
      </c>
      <c r="M7" s="24" t="s">
        <v>221</v>
      </c>
      <c r="N7" s="24" t="s">
        <v>222</v>
      </c>
      <c r="O7" s="24" t="s">
        <v>223</v>
      </c>
    </row>
    <row r="8" spans="1:15" s="10" customFormat="1" ht="39.950000000000003" customHeight="1">
      <c r="A8" s="26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spans="1:15" ht="39.950000000000003" customHeight="1">
      <c r="A9" s="11">
        <v>1</v>
      </c>
      <c r="B9" s="11">
        <v>521</v>
      </c>
      <c r="C9" s="11" t="s">
        <v>224</v>
      </c>
      <c r="D9" s="11" t="s">
        <v>225</v>
      </c>
      <c r="E9" s="11" t="s">
        <v>4</v>
      </c>
      <c r="F9" s="11">
        <f>COUNTIF(G9:O9,"&gt;0")</f>
        <v>7</v>
      </c>
      <c r="G9" s="15">
        <v>1.8208333333333335</v>
      </c>
      <c r="H9" s="14">
        <v>6.1874999999999999E-2</v>
      </c>
      <c r="I9" s="14">
        <v>9.3402777777777779E-2</v>
      </c>
      <c r="J9" s="17">
        <v>0.12569444444444444</v>
      </c>
      <c r="K9" s="14">
        <v>0.15847222222222221</v>
      </c>
      <c r="L9" s="14">
        <v>0.19126157407407407</v>
      </c>
      <c r="M9" s="14">
        <v>0.22576388888888888</v>
      </c>
      <c r="N9" s="16"/>
      <c r="O9" s="16"/>
    </row>
    <row r="10" spans="1:15" ht="39.950000000000003" customHeight="1">
      <c r="A10" s="11">
        <v>3</v>
      </c>
      <c r="B10" s="11">
        <v>523</v>
      </c>
      <c r="C10" s="11" t="s">
        <v>226</v>
      </c>
      <c r="D10" s="11" t="s">
        <v>227</v>
      </c>
      <c r="E10" s="11" t="s">
        <v>23</v>
      </c>
      <c r="F10" s="11">
        <f>COUNTIF(G10:O10,"&gt;0")</f>
        <v>6</v>
      </c>
      <c r="G10" s="15">
        <v>1.8354166666666665</v>
      </c>
      <c r="H10" s="14">
        <v>6.40162037037037E-2</v>
      </c>
      <c r="I10" s="14">
        <v>9.6805555555555547E-2</v>
      </c>
      <c r="J10" s="14">
        <v>0.13087962962962962</v>
      </c>
      <c r="K10" s="14">
        <v>0.16675925925925927</v>
      </c>
      <c r="L10" s="14">
        <v>0.20152777777777778</v>
      </c>
      <c r="M10" s="16"/>
      <c r="N10" s="16"/>
      <c r="O10" s="16"/>
    </row>
    <row r="11" spans="1:15" ht="39.950000000000003" customHeight="1">
      <c r="A11" s="11">
        <v>2</v>
      </c>
      <c r="B11" s="11">
        <v>522</v>
      </c>
      <c r="C11" s="11" t="s">
        <v>228</v>
      </c>
      <c r="D11" s="11" t="s">
        <v>229</v>
      </c>
      <c r="E11" s="11" t="s">
        <v>8</v>
      </c>
      <c r="F11" s="11">
        <f>COUNTIF(G11:O11,"&gt;0")</f>
        <v>5</v>
      </c>
      <c r="G11" s="15">
        <v>2.2291666666666665</v>
      </c>
      <c r="H11" s="14">
        <v>7.9988425925925921E-2</v>
      </c>
      <c r="I11" s="14">
        <v>0.1190625</v>
      </c>
      <c r="J11" s="14">
        <v>0.16120370370370371</v>
      </c>
      <c r="K11" s="14">
        <v>0.19930555555555554</v>
      </c>
      <c r="L11" s="16"/>
      <c r="M11" s="16"/>
      <c r="N11" s="16"/>
      <c r="O11" s="16"/>
    </row>
    <row r="12" spans="1:15" ht="39.950000000000003" customHeight="1">
      <c r="A12" s="26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39.950000000000003" customHeight="1">
      <c r="A13" s="11">
        <v>1</v>
      </c>
      <c r="B13" s="11">
        <v>508</v>
      </c>
      <c r="C13" s="11" t="s">
        <v>245</v>
      </c>
      <c r="D13" s="11" t="s">
        <v>246</v>
      </c>
      <c r="F13" s="11">
        <f t="shared" ref="F13:F20" si="0">COUNTIF(G13:O13,"&gt;0")</f>
        <v>8</v>
      </c>
      <c r="G13" s="15">
        <v>1.559722222222222</v>
      </c>
      <c r="H13" s="14">
        <v>5.1724537037037034E-2</v>
      </c>
      <c r="I13" s="14">
        <v>7.8148148148148147E-2</v>
      </c>
      <c r="J13" s="18">
        <v>0.10353009259259259</v>
      </c>
      <c r="K13" s="14">
        <v>0.13047453703703704</v>
      </c>
      <c r="L13" s="18">
        <v>0.15609953703703702</v>
      </c>
      <c r="M13" s="18">
        <v>0.18369212962962964</v>
      </c>
      <c r="N13" s="18">
        <v>0.21111111111111111</v>
      </c>
      <c r="O13" s="18"/>
    </row>
    <row r="14" spans="1:15" ht="39.950000000000003" customHeight="1">
      <c r="A14" s="11">
        <v>2</v>
      </c>
      <c r="B14" s="11">
        <v>504</v>
      </c>
      <c r="C14" s="11" t="s">
        <v>237</v>
      </c>
      <c r="D14" s="11" t="s">
        <v>238</v>
      </c>
      <c r="F14" s="11">
        <f t="shared" si="0"/>
        <v>8</v>
      </c>
      <c r="G14" s="15">
        <v>1.5034722222222223</v>
      </c>
      <c r="H14" s="14">
        <v>5.0555555555555555E-2</v>
      </c>
      <c r="I14" s="14">
        <v>7.7488425925925933E-2</v>
      </c>
      <c r="J14" s="18">
        <v>0.10625</v>
      </c>
      <c r="K14" s="18">
        <v>0.13241898148148148</v>
      </c>
      <c r="L14" s="18">
        <v>0.15868055555555557</v>
      </c>
      <c r="M14" s="18">
        <v>0.18802083333333333</v>
      </c>
      <c r="N14" s="18">
        <v>0.21751157407407407</v>
      </c>
      <c r="O14" s="18"/>
    </row>
    <row r="15" spans="1:15" ht="39.950000000000003" customHeight="1">
      <c r="A15" s="11">
        <v>3</v>
      </c>
      <c r="B15" s="11">
        <v>506</v>
      </c>
      <c r="C15" s="11" t="s">
        <v>241</v>
      </c>
      <c r="D15" s="11" t="s">
        <v>242</v>
      </c>
      <c r="F15" s="11">
        <f t="shared" si="0"/>
        <v>7</v>
      </c>
      <c r="G15" s="15">
        <v>1.5062500000000001</v>
      </c>
      <c r="H15" s="14">
        <v>5.5335648148148148E-2</v>
      </c>
      <c r="I15" s="14">
        <v>8.2592592592592592E-2</v>
      </c>
      <c r="J15" s="18">
        <v>0.11298611111111112</v>
      </c>
      <c r="K15" s="18">
        <v>0.14031250000000001</v>
      </c>
      <c r="L15" s="18">
        <v>0.17167824074074076</v>
      </c>
      <c r="M15" s="18">
        <v>0.19891203703703705</v>
      </c>
      <c r="N15" s="18"/>
      <c r="O15" s="18"/>
    </row>
    <row r="16" spans="1:15" ht="39.950000000000003" customHeight="1">
      <c r="A16" s="11">
        <v>4</v>
      </c>
      <c r="B16" s="11">
        <v>505</v>
      </c>
      <c r="C16" s="11" t="s">
        <v>239</v>
      </c>
      <c r="D16" s="11" t="s">
        <v>240</v>
      </c>
      <c r="F16" s="11">
        <f t="shared" si="0"/>
        <v>7</v>
      </c>
      <c r="G16" s="15">
        <v>1.5902777777777777</v>
      </c>
      <c r="H16" s="14">
        <v>5.4236111111111117E-2</v>
      </c>
      <c r="I16" s="14">
        <v>8.1550925925925929E-2</v>
      </c>
      <c r="J16" s="18">
        <v>0.11087962962962962</v>
      </c>
      <c r="K16" s="18">
        <v>0.13906250000000001</v>
      </c>
      <c r="L16" s="18">
        <v>0.16875000000000001</v>
      </c>
      <c r="M16" s="18">
        <v>0.20032407407407407</v>
      </c>
      <c r="N16" s="18"/>
      <c r="O16" s="18"/>
    </row>
    <row r="17" spans="1:15" ht="39.950000000000003" customHeight="1">
      <c r="A17" s="11">
        <v>5</v>
      </c>
      <c r="B17" s="11">
        <v>507</v>
      </c>
      <c r="C17" s="11" t="s">
        <v>243</v>
      </c>
      <c r="D17" s="11" t="s">
        <v>244</v>
      </c>
      <c r="E17" s="11" t="s">
        <v>247</v>
      </c>
      <c r="F17" s="11">
        <f t="shared" si="0"/>
        <v>7</v>
      </c>
      <c r="G17" s="15">
        <v>1.6875</v>
      </c>
      <c r="H17" s="14">
        <v>5.5891203703703707E-2</v>
      </c>
      <c r="I17" s="14">
        <v>8.446759259259258E-2</v>
      </c>
      <c r="J17" s="18">
        <v>0.11333333333333334</v>
      </c>
      <c r="K17" s="18">
        <v>0.14259259259259258</v>
      </c>
      <c r="L17" s="18">
        <v>0.17159722222222221</v>
      </c>
      <c r="M17" s="18">
        <v>0.20079861111111111</v>
      </c>
      <c r="N17" s="18"/>
      <c r="O17" s="18"/>
    </row>
    <row r="18" spans="1:15" ht="39.950000000000003" customHeight="1">
      <c r="A18" s="11">
        <v>6</v>
      </c>
      <c r="B18" s="11">
        <v>503</v>
      </c>
      <c r="C18" s="11" t="s">
        <v>235</v>
      </c>
      <c r="D18" s="11" t="s">
        <v>236</v>
      </c>
      <c r="F18" s="11">
        <f t="shared" si="0"/>
        <v>7</v>
      </c>
      <c r="G18" s="15">
        <v>1.9152777777777779</v>
      </c>
      <c r="H18" s="14">
        <v>6.1458333333333337E-2</v>
      </c>
      <c r="I18" s="14">
        <v>9.1377314814814814E-2</v>
      </c>
      <c r="J18" s="18">
        <v>0.12106481481481481</v>
      </c>
      <c r="K18" s="18">
        <v>0.15134259259259258</v>
      </c>
      <c r="L18" s="18">
        <v>0.18283564814814815</v>
      </c>
      <c r="M18" s="18">
        <v>0.21570601851851853</v>
      </c>
      <c r="N18" s="18"/>
      <c r="O18" s="18"/>
    </row>
    <row r="19" spans="1:15" ht="39.950000000000003" customHeight="1">
      <c r="A19" s="11">
        <v>7</v>
      </c>
      <c r="B19" s="11">
        <v>501</v>
      </c>
      <c r="C19" s="11" t="s">
        <v>231</v>
      </c>
      <c r="D19" s="11" t="s">
        <v>232</v>
      </c>
      <c r="E19" s="11" t="s">
        <v>9</v>
      </c>
      <c r="F19" s="11">
        <f t="shared" si="0"/>
        <v>7</v>
      </c>
      <c r="G19" s="15">
        <v>1.6986111111111111</v>
      </c>
      <c r="H19" s="14">
        <v>5.6226851851851854E-2</v>
      </c>
      <c r="I19" s="14">
        <v>8.5277777777777786E-2</v>
      </c>
      <c r="J19" s="18">
        <v>0.11550925925925926</v>
      </c>
      <c r="K19" s="18">
        <v>0.14840277777777777</v>
      </c>
      <c r="L19" s="18">
        <v>0.17803240740740742</v>
      </c>
      <c r="M19" s="18">
        <v>0.22182870370370369</v>
      </c>
      <c r="N19" s="18"/>
      <c r="O19" s="18"/>
    </row>
    <row r="20" spans="1:15" ht="39.950000000000003" customHeight="1">
      <c r="A20" s="11">
        <v>8</v>
      </c>
      <c r="B20" s="11">
        <v>502</v>
      </c>
      <c r="C20" s="11" t="s">
        <v>233</v>
      </c>
      <c r="D20" s="11" t="s">
        <v>234</v>
      </c>
      <c r="E20" s="11" t="s">
        <v>15</v>
      </c>
      <c r="F20" s="11">
        <f t="shared" si="0"/>
        <v>6</v>
      </c>
      <c r="G20" s="15">
        <v>1.9166666666666667</v>
      </c>
      <c r="H20" s="14">
        <v>6.2395833333333338E-2</v>
      </c>
      <c r="I20" s="14">
        <v>0.10503472222222222</v>
      </c>
      <c r="J20" s="18">
        <v>0.14810185185185185</v>
      </c>
      <c r="K20" s="18">
        <v>0.18062500000000001</v>
      </c>
      <c r="L20" s="18">
        <v>0.23402777777777781</v>
      </c>
      <c r="M20" s="18"/>
      <c r="N20" s="18"/>
      <c r="O20" s="18"/>
    </row>
    <row r="21" spans="1:15" ht="39.950000000000003" customHeight="1">
      <c r="A21" s="26" t="s">
        <v>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39.950000000000003" customHeight="1">
      <c r="A22" s="11">
        <v>1</v>
      </c>
      <c r="B22" s="11">
        <v>202</v>
      </c>
      <c r="C22" s="11" t="s">
        <v>252</v>
      </c>
      <c r="D22" s="11" t="s">
        <v>253</v>
      </c>
      <c r="F22" s="11">
        <f t="shared" ref="F22:F32" si="1">COUNTA(G22:O22)</f>
        <v>4</v>
      </c>
      <c r="G22" s="19">
        <v>43.15</v>
      </c>
      <c r="H22" s="19" t="s">
        <v>268</v>
      </c>
      <c r="I22" s="19" t="s">
        <v>278</v>
      </c>
      <c r="J22" s="19" t="s">
        <v>281</v>
      </c>
    </row>
    <row r="23" spans="1:15" ht="39.950000000000003" customHeight="1">
      <c r="A23" s="11">
        <v>2</v>
      </c>
      <c r="B23" s="11">
        <v>197</v>
      </c>
      <c r="C23" s="11" t="s">
        <v>27</v>
      </c>
      <c r="D23" s="11" t="s">
        <v>28</v>
      </c>
      <c r="E23" s="11" t="s">
        <v>29</v>
      </c>
      <c r="F23" s="11">
        <f t="shared" si="1"/>
        <v>4</v>
      </c>
      <c r="G23" s="19">
        <v>43.25</v>
      </c>
      <c r="H23" s="19" t="s">
        <v>263</v>
      </c>
      <c r="I23" s="19" t="s">
        <v>273</v>
      </c>
      <c r="J23" s="19" t="s">
        <v>280</v>
      </c>
    </row>
    <row r="24" spans="1:15" ht="39.950000000000003" customHeight="1">
      <c r="A24" s="11">
        <v>3</v>
      </c>
      <c r="B24" s="11">
        <v>195</v>
      </c>
      <c r="C24" s="11" t="s">
        <v>21</v>
      </c>
      <c r="D24" s="11" t="s">
        <v>22</v>
      </c>
      <c r="E24" s="11" t="s">
        <v>23</v>
      </c>
      <c r="F24" s="11">
        <f t="shared" si="1"/>
        <v>4</v>
      </c>
      <c r="G24" s="11">
        <v>48.02</v>
      </c>
      <c r="H24" s="19" t="s">
        <v>261</v>
      </c>
      <c r="I24" s="19" t="s">
        <v>272</v>
      </c>
      <c r="J24" s="19" t="s">
        <v>279</v>
      </c>
    </row>
    <row r="25" spans="1:15" ht="39.950000000000003" customHeight="1">
      <c r="A25" s="11">
        <v>4</v>
      </c>
      <c r="B25" s="11">
        <v>199</v>
      </c>
      <c r="C25" s="11" t="s">
        <v>32</v>
      </c>
      <c r="D25" s="11" t="s">
        <v>33</v>
      </c>
      <c r="F25" s="11">
        <f t="shared" si="1"/>
        <v>3</v>
      </c>
      <c r="G25" s="19">
        <v>52.22</v>
      </c>
      <c r="H25" s="19" t="s">
        <v>265</v>
      </c>
      <c r="I25" s="19" t="s">
        <v>275</v>
      </c>
      <c r="J25" s="19"/>
    </row>
    <row r="26" spans="1:15" ht="39.950000000000003" customHeight="1">
      <c r="A26" s="11">
        <v>5</v>
      </c>
      <c r="B26" s="11">
        <v>198</v>
      </c>
      <c r="C26" s="11" t="s">
        <v>30</v>
      </c>
      <c r="D26" s="11" t="s">
        <v>31</v>
      </c>
      <c r="F26" s="11">
        <f t="shared" si="1"/>
        <v>3</v>
      </c>
      <c r="G26" s="19">
        <v>56.42</v>
      </c>
      <c r="H26" s="19" t="s">
        <v>264</v>
      </c>
      <c r="I26" s="19" t="s">
        <v>274</v>
      </c>
      <c r="J26" s="19"/>
    </row>
    <row r="27" spans="1:15" ht="39.950000000000003" customHeight="1">
      <c r="A27" s="11">
        <v>6</v>
      </c>
      <c r="B27" s="11">
        <v>200</v>
      </c>
      <c r="C27" s="11" t="s">
        <v>248</v>
      </c>
      <c r="D27" s="11" t="s">
        <v>249</v>
      </c>
      <c r="E27" s="11" t="s">
        <v>29</v>
      </c>
      <c r="F27" s="11">
        <f t="shared" si="1"/>
        <v>3</v>
      </c>
      <c r="G27" s="19">
        <v>56.36</v>
      </c>
      <c r="H27" s="19" t="s">
        <v>266</v>
      </c>
      <c r="I27" s="19" t="s">
        <v>276</v>
      </c>
      <c r="J27" s="19"/>
    </row>
    <row r="28" spans="1:15" ht="39.950000000000003" customHeight="1">
      <c r="A28" s="11">
        <v>7</v>
      </c>
      <c r="B28" s="11">
        <v>201</v>
      </c>
      <c r="C28" s="11" t="s">
        <v>250</v>
      </c>
      <c r="D28" s="11" t="s">
        <v>251</v>
      </c>
      <c r="E28" s="11" t="s">
        <v>414</v>
      </c>
      <c r="F28" s="11">
        <f t="shared" si="1"/>
        <v>3</v>
      </c>
      <c r="G28" s="19">
        <v>57.08</v>
      </c>
      <c r="H28" s="19" t="s">
        <v>267</v>
      </c>
      <c r="I28" s="19" t="s">
        <v>277</v>
      </c>
      <c r="J28" s="19"/>
    </row>
    <row r="29" spans="1:15" ht="39.950000000000003" customHeight="1">
      <c r="A29" s="11">
        <v>8</v>
      </c>
      <c r="B29" s="11">
        <v>193</v>
      </c>
      <c r="C29" s="11" t="s">
        <v>188</v>
      </c>
      <c r="D29" s="11" t="s">
        <v>189</v>
      </c>
      <c r="E29" s="11" t="s">
        <v>190</v>
      </c>
      <c r="F29" s="11">
        <f t="shared" si="1"/>
        <v>3</v>
      </c>
      <c r="G29" s="19">
        <v>56.47</v>
      </c>
      <c r="H29" s="19" t="s">
        <v>260</v>
      </c>
      <c r="I29" s="19" t="s">
        <v>271</v>
      </c>
      <c r="J29" s="19"/>
    </row>
    <row r="30" spans="1:15" ht="39.950000000000003" customHeight="1">
      <c r="A30" s="11">
        <v>9</v>
      </c>
      <c r="B30" s="11">
        <v>191</v>
      </c>
      <c r="C30" s="11" t="s">
        <v>17</v>
      </c>
      <c r="D30" s="11" t="s">
        <v>18</v>
      </c>
      <c r="E30" s="11" t="s">
        <v>19</v>
      </c>
      <c r="F30" s="11">
        <f t="shared" si="1"/>
        <v>3</v>
      </c>
      <c r="G30" s="21" t="s">
        <v>256</v>
      </c>
      <c r="H30" s="20" t="s">
        <v>259</v>
      </c>
      <c r="I30" s="20" t="s">
        <v>270</v>
      </c>
      <c r="J30" s="19"/>
    </row>
    <row r="31" spans="1:15" ht="39.950000000000003" customHeight="1">
      <c r="A31" s="11">
        <v>10</v>
      </c>
      <c r="B31" s="11">
        <v>203</v>
      </c>
      <c r="C31" s="11" t="s">
        <v>254</v>
      </c>
      <c r="D31" s="11" t="s">
        <v>255</v>
      </c>
      <c r="F31" s="11">
        <f t="shared" si="1"/>
        <v>2</v>
      </c>
      <c r="G31" s="19" t="s">
        <v>258</v>
      </c>
      <c r="H31" s="22" t="s">
        <v>269</v>
      </c>
    </row>
    <row r="32" spans="1:15" ht="39.950000000000003" customHeight="1">
      <c r="A32" s="11">
        <v>11</v>
      </c>
      <c r="B32" s="11">
        <v>196</v>
      </c>
      <c r="C32" s="11" t="s">
        <v>24</v>
      </c>
      <c r="D32" s="11" t="s">
        <v>25</v>
      </c>
      <c r="E32" s="11" t="s">
        <v>26</v>
      </c>
      <c r="F32" s="11">
        <f t="shared" si="1"/>
        <v>2</v>
      </c>
      <c r="G32" s="19" t="s">
        <v>257</v>
      </c>
      <c r="H32" s="19" t="s">
        <v>262</v>
      </c>
      <c r="I32" s="19"/>
      <c r="J32" s="19"/>
    </row>
    <row r="33" spans="1:15" ht="39.950000000000003" customHeight="1">
      <c r="A33" s="26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</row>
    <row r="34" spans="1:15" ht="39.950000000000003" customHeight="1">
      <c r="A34" s="11">
        <v>1</v>
      </c>
      <c r="B34" s="11">
        <v>384</v>
      </c>
      <c r="C34" s="11" t="s">
        <v>41</v>
      </c>
      <c r="D34" s="11" t="s">
        <v>42</v>
      </c>
      <c r="E34" s="11" t="s">
        <v>43</v>
      </c>
      <c r="F34" s="11">
        <f>COUNTA(G34:O34)</f>
        <v>5</v>
      </c>
      <c r="G34" s="11">
        <v>48.5</v>
      </c>
      <c r="H34" s="11" t="s">
        <v>287</v>
      </c>
      <c r="I34" s="11" t="s">
        <v>292</v>
      </c>
      <c r="J34" s="12" t="s">
        <v>297</v>
      </c>
      <c r="K34" s="11" t="s">
        <v>300</v>
      </c>
    </row>
    <row r="35" spans="1:15" ht="39.950000000000003" customHeight="1">
      <c r="A35" s="11">
        <v>2</v>
      </c>
      <c r="B35" s="11">
        <v>382</v>
      </c>
      <c r="C35" s="11" t="s">
        <v>37</v>
      </c>
      <c r="D35" s="11" t="s">
        <v>38</v>
      </c>
      <c r="E35" s="11" t="s">
        <v>23</v>
      </c>
      <c r="F35" s="11">
        <f>COUNTA(G35:O35)</f>
        <v>4</v>
      </c>
      <c r="G35" s="11">
        <v>46.4</v>
      </c>
      <c r="H35" s="11" t="s">
        <v>286</v>
      </c>
      <c r="I35" s="11" t="s">
        <v>291</v>
      </c>
      <c r="J35" s="12" t="s">
        <v>296</v>
      </c>
    </row>
    <row r="36" spans="1:15" ht="39.950000000000003" customHeight="1">
      <c r="A36" s="11">
        <v>3</v>
      </c>
      <c r="B36" s="11">
        <v>386</v>
      </c>
      <c r="C36" s="11" t="s">
        <v>44</v>
      </c>
      <c r="D36" s="11" t="s">
        <v>282</v>
      </c>
      <c r="F36" s="11">
        <f>COUNTA(G36:O36)</f>
        <v>4</v>
      </c>
      <c r="G36" s="11">
        <v>52.39</v>
      </c>
      <c r="H36" s="11" t="s">
        <v>289</v>
      </c>
      <c r="I36" s="11" t="s">
        <v>294</v>
      </c>
      <c r="J36" s="12" t="s">
        <v>299</v>
      </c>
    </row>
    <row r="37" spans="1:15" ht="39.950000000000003" customHeight="1">
      <c r="A37" s="11">
        <v>4</v>
      </c>
      <c r="B37" s="11">
        <v>381</v>
      </c>
      <c r="C37" s="11" t="s">
        <v>34</v>
      </c>
      <c r="D37" s="11" t="s">
        <v>25</v>
      </c>
      <c r="E37" s="11" t="s">
        <v>35</v>
      </c>
      <c r="F37" s="11">
        <f>COUNTA(G37:O37)</f>
        <v>4</v>
      </c>
      <c r="G37" s="11">
        <v>54.03</v>
      </c>
      <c r="H37" s="11" t="s">
        <v>285</v>
      </c>
      <c r="I37" s="11" t="s">
        <v>290</v>
      </c>
      <c r="J37" s="12" t="s">
        <v>295</v>
      </c>
    </row>
    <row r="38" spans="1:15" ht="39.950000000000003" customHeight="1">
      <c r="A38" s="11" t="s">
        <v>412</v>
      </c>
      <c r="B38" s="11">
        <v>383</v>
      </c>
      <c r="C38" s="11" t="s">
        <v>39</v>
      </c>
      <c r="D38" s="11" t="s">
        <v>40</v>
      </c>
      <c r="F38" s="11">
        <f>COUNTA(G38:O38)</f>
        <v>1</v>
      </c>
      <c r="G38" s="11">
        <v>55.38</v>
      </c>
    </row>
    <row r="39" spans="1:15" ht="39.950000000000003" customHeight="1">
      <c r="A39" s="26" t="s">
        <v>164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</row>
    <row r="40" spans="1:15" ht="39.950000000000003" customHeight="1">
      <c r="A40" s="11">
        <v>1</v>
      </c>
      <c r="B40" s="11">
        <v>402</v>
      </c>
      <c r="C40" s="11" t="s">
        <v>48</v>
      </c>
      <c r="D40" s="11" t="s">
        <v>49</v>
      </c>
      <c r="E40" s="11" t="s">
        <v>50</v>
      </c>
      <c r="F40" s="11">
        <f>COUNTA(G40:O40)</f>
        <v>6</v>
      </c>
      <c r="G40" s="22">
        <v>49.17</v>
      </c>
      <c r="H40" s="22" t="s">
        <v>302</v>
      </c>
      <c r="I40" s="22" t="s">
        <v>304</v>
      </c>
      <c r="J40" s="23" t="s">
        <v>306</v>
      </c>
      <c r="K40" s="22" t="s">
        <v>308</v>
      </c>
      <c r="L40" s="22" t="s">
        <v>310</v>
      </c>
    </row>
    <row r="41" spans="1:15" ht="39.950000000000003" customHeight="1">
      <c r="A41" s="11">
        <v>2</v>
      </c>
      <c r="B41" s="11">
        <v>401</v>
      </c>
      <c r="C41" s="11" t="s">
        <v>44</v>
      </c>
      <c r="D41" s="11" t="s">
        <v>45</v>
      </c>
      <c r="E41" s="11" t="s">
        <v>46</v>
      </c>
      <c r="F41" s="11">
        <f>COUNTA(G41:O41)</f>
        <v>6</v>
      </c>
      <c r="G41" s="22">
        <v>51.53</v>
      </c>
      <c r="H41" s="22" t="s">
        <v>301</v>
      </c>
      <c r="I41" s="22" t="s">
        <v>303</v>
      </c>
      <c r="J41" s="23" t="s">
        <v>305</v>
      </c>
      <c r="K41" s="22" t="s">
        <v>307</v>
      </c>
      <c r="L41" s="22" t="s">
        <v>309</v>
      </c>
    </row>
    <row r="42" spans="1:15" ht="39.950000000000003" customHeight="1">
      <c r="A42" s="11">
        <v>3</v>
      </c>
      <c r="B42" s="11">
        <v>385</v>
      </c>
      <c r="C42" s="11" t="s">
        <v>283</v>
      </c>
      <c r="D42" s="11" t="s">
        <v>209</v>
      </c>
      <c r="F42" s="11">
        <f>COUNTA(G42:O42)</f>
        <v>4</v>
      </c>
      <c r="G42" s="22" t="s">
        <v>284</v>
      </c>
      <c r="H42" s="22" t="s">
        <v>288</v>
      </c>
      <c r="I42" s="22" t="s">
        <v>293</v>
      </c>
      <c r="J42" s="23" t="s">
        <v>298</v>
      </c>
      <c r="K42" s="22"/>
      <c r="L42" s="22"/>
    </row>
    <row r="43" spans="1:15" ht="39.950000000000003" customHeight="1">
      <c r="A43" s="26" t="s">
        <v>54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</row>
    <row r="44" spans="1:15" ht="39.950000000000003" customHeight="1">
      <c r="A44" s="11">
        <v>1</v>
      </c>
      <c r="B44" s="11">
        <v>142</v>
      </c>
      <c r="C44" s="11" t="s">
        <v>554</v>
      </c>
      <c r="D44" s="11" t="s">
        <v>315</v>
      </c>
      <c r="F44" s="11">
        <f t="shared" ref="F44:F75" si="2">COUNTA(G44:O44)</f>
        <v>5</v>
      </c>
      <c r="G44" s="20">
        <v>36.25</v>
      </c>
      <c r="H44" s="20" t="s">
        <v>682</v>
      </c>
      <c r="I44" s="20" t="s">
        <v>683</v>
      </c>
      <c r="J44" s="20" t="s">
        <v>684</v>
      </c>
      <c r="K44" s="20" t="s">
        <v>685</v>
      </c>
      <c r="L44" s="20"/>
      <c r="M44" s="20"/>
    </row>
    <row r="45" spans="1:15" ht="39.950000000000003" customHeight="1">
      <c r="A45" s="11">
        <v>2</v>
      </c>
      <c r="B45" s="11">
        <v>133</v>
      </c>
      <c r="C45" s="11" t="s">
        <v>102</v>
      </c>
      <c r="D45" s="11" t="s">
        <v>97</v>
      </c>
      <c r="E45" s="11" t="s">
        <v>103</v>
      </c>
      <c r="F45" s="11">
        <f t="shared" si="2"/>
        <v>4</v>
      </c>
      <c r="G45" s="20">
        <v>38.200000000000003</v>
      </c>
      <c r="H45" s="20" t="s">
        <v>664</v>
      </c>
      <c r="I45" s="20" t="s">
        <v>665</v>
      </c>
      <c r="J45" s="20" t="s">
        <v>666</v>
      </c>
    </row>
    <row r="46" spans="1:15" ht="39.950000000000003" customHeight="1">
      <c r="A46" s="11">
        <v>3</v>
      </c>
      <c r="B46" s="11">
        <v>117</v>
      </c>
      <c r="C46" s="11" t="s">
        <v>76</v>
      </c>
      <c r="D46" s="11" t="s">
        <v>77</v>
      </c>
      <c r="E46" s="11" t="s">
        <v>43</v>
      </c>
      <c r="F46" s="11">
        <f t="shared" si="2"/>
        <v>4</v>
      </c>
      <c r="G46" s="20">
        <v>38.090000000000003</v>
      </c>
      <c r="H46" s="20" t="s">
        <v>628</v>
      </c>
      <c r="I46" s="20" t="s">
        <v>629</v>
      </c>
      <c r="J46" s="20" t="s">
        <v>630</v>
      </c>
      <c r="K46" s="20"/>
      <c r="L46" s="20"/>
      <c r="M46" s="20"/>
    </row>
    <row r="47" spans="1:15" ht="39.950000000000003" customHeight="1">
      <c r="A47" s="11">
        <v>4</v>
      </c>
      <c r="B47" s="11">
        <v>168</v>
      </c>
      <c r="C47" s="11" t="s">
        <v>587</v>
      </c>
      <c r="D47" s="11" t="s">
        <v>588</v>
      </c>
      <c r="E47" s="11" t="s">
        <v>748</v>
      </c>
      <c r="F47" s="11">
        <f t="shared" si="2"/>
        <v>4</v>
      </c>
      <c r="G47" s="20">
        <v>39.1</v>
      </c>
      <c r="H47" s="20" t="s">
        <v>745</v>
      </c>
      <c r="I47" s="20" t="s">
        <v>746</v>
      </c>
      <c r="J47" s="20" t="s">
        <v>747</v>
      </c>
      <c r="K47" s="20"/>
      <c r="L47" s="20"/>
      <c r="M47" s="20"/>
    </row>
    <row r="48" spans="1:15" ht="39.950000000000003" customHeight="1">
      <c r="A48" s="11">
        <v>5</v>
      </c>
      <c r="B48" s="11">
        <v>158</v>
      </c>
      <c r="C48" s="11" t="s">
        <v>573</v>
      </c>
      <c r="D48" s="11" t="s">
        <v>563</v>
      </c>
      <c r="E48" s="11" t="s">
        <v>728</v>
      </c>
      <c r="F48" s="11">
        <f t="shared" si="2"/>
        <v>4</v>
      </c>
      <c r="G48" s="20">
        <v>40.49</v>
      </c>
      <c r="H48" s="20" t="s">
        <v>721</v>
      </c>
      <c r="I48" s="20" t="s">
        <v>455</v>
      </c>
      <c r="J48" s="20" t="s">
        <v>503</v>
      </c>
      <c r="K48" s="20"/>
      <c r="L48" s="20"/>
      <c r="M48" s="20"/>
    </row>
    <row r="49" spans="1:13" ht="39.950000000000003" customHeight="1">
      <c r="A49" s="11">
        <v>6</v>
      </c>
      <c r="B49" s="11">
        <v>162</v>
      </c>
      <c r="C49" s="11" t="s">
        <v>578</v>
      </c>
      <c r="D49" s="11" t="s">
        <v>579</v>
      </c>
      <c r="E49" s="11" t="s">
        <v>728</v>
      </c>
      <c r="F49" s="11">
        <f t="shared" si="2"/>
        <v>4</v>
      </c>
      <c r="G49" s="20">
        <v>40.56</v>
      </c>
      <c r="H49" s="20" t="s">
        <v>729</v>
      </c>
      <c r="I49" s="20" t="s">
        <v>730</v>
      </c>
      <c r="J49" s="20" t="s">
        <v>731</v>
      </c>
      <c r="K49" s="20"/>
      <c r="L49" s="20"/>
      <c r="M49" s="20"/>
    </row>
    <row r="50" spans="1:13" ht="39.950000000000003" customHeight="1">
      <c r="A50" s="11">
        <v>7</v>
      </c>
      <c r="B50" s="11">
        <v>157</v>
      </c>
      <c r="C50" s="11" t="s">
        <v>571</v>
      </c>
      <c r="D50" s="11" t="s">
        <v>572</v>
      </c>
      <c r="F50" s="11">
        <f t="shared" si="2"/>
        <v>4</v>
      </c>
      <c r="G50" s="20">
        <v>39.1</v>
      </c>
      <c r="H50" s="20" t="s">
        <v>718</v>
      </c>
      <c r="I50" s="20" t="s">
        <v>719</v>
      </c>
      <c r="J50" s="20" t="s">
        <v>720</v>
      </c>
      <c r="K50" s="20"/>
      <c r="L50" s="20"/>
      <c r="M50" s="20"/>
    </row>
    <row r="51" spans="1:13" ht="39.950000000000003" customHeight="1">
      <c r="A51" s="11">
        <v>8</v>
      </c>
      <c r="B51" s="11">
        <v>108</v>
      </c>
      <c r="C51" s="11" t="s">
        <v>17</v>
      </c>
      <c r="D51" s="11" t="s">
        <v>62</v>
      </c>
      <c r="E51" s="11" t="s">
        <v>63</v>
      </c>
      <c r="F51" s="11">
        <f t="shared" si="2"/>
        <v>4</v>
      </c>
      <c r="G51" s="20">
        <v>41.11</v>
      </c>
      <c r="H51" s="20" t="s">
        <v>607</v>
      </c>
      <c r="I51" s="20" t="s">
        <v>608</v>
      </c>
      <c r="J51" s="20" t="s">
        <v>609</v>
      </c>
      <c r="K51" s="20"/>
      <c r="L51" s="20"/>
      <c r="M51" s="20"/>
    </row>
    <row r="52" spans="1:13" ht="39.950000000000003" customHeight="1">
      <c r="A52" s="11">
        <v>9</v>
      </c>
      <c r="B52" s="11">
        <v>145</v>
      </c>
      <c r="C52" s="11" t="s">
        <v>557</v>
      </c>
      <c r="D52" s="11" t="s">
        <v>556</v>
      </c>
      <c r="F52" s="11">
        <f t="shared" si="2"/>
        <v>4</v>
      </c>
      <c r="G52" s="20">
        <v>45.48</v>
      </c>
      <c r="H52" s="20" t="s">
        <v>690</v>
      </c>
      <c r="I52" s="20" t="s">
        <v>691</v>
      </c>
      <c r="J52" s="20" t="s">
        <v>692</v>
      </c>
      <c r="K52" s="20"/>
      <c r="L52" s="20"/>
      <c r="M52" s="20"/>
    </row>
    <row r="53" spans="1:13" ht="39.950000000000003" customHeight="1">
      <c r="A53" s="11">
        <v>10</v>
      </c>
      <c r="B53" s="11">
        <v>138</v>
      </c>
      <c r="C53" s="11" t="s">
        <v>546</v>
      </c>
      <c r="D53" s="11" t="s">
        <v>547</v>
      </c>
      <c r="E53" s="11" t="s">
        <v>673</v>
      </c>
      <c r="F53" s="11">
        <f t="shared" si="2"/>
        <v>4</v>
      </c>
      <c r="G53" s="20">
        <v>44</v>
      </c>
      <c r="H53" s="20" t="s">
        <v>674</v>
      </c>
      <c r="I53" s="20" t="s">
        <v>675</v>
      </c>
      <c r="J53" s="20" t="s">
        <v>676</v>
      </c>
      <c r="K53" s="20"/>
      <c r="L53" s="20"/>
      <c r="M53" s="20"/>
    </row>
    <row r="54" spans="1:13" ht="39.950000000000003" customHeight="1">
      <c r="A54" s="11">
        <v>11</v>
      </c>
      <c r="B54" s="11">
        <v>103</v>
      </c>
      <c r="C54" s="11" t="s">
        <v>51</v>
      </c>
      <c r="D54" s="11" t="s">
        <v>52</v>
      </c>
      <c r="E54" s="11" t="s">
        <v>53</v>
      </c>
      <c r="F54" s="11">
        <f t="shared" si="2"/>
        <v>4</v>
      </c>
      <c r="G54" s="20">
        <v>40.42</v>
      </c>
      <c r="H54" s="20" t="s">
        <v>596</v>
      </c>
      <c r="I54" s="20" t="s">
        <v>597</v>
      </c>
      <c r="J54" s="20" t="s">
        <v>598</v>
      </c>
      <c r="K54" s="20"/>
      <c r="L54" s="20"/>
      <c r="M54" s="20"/>
    </row>
    <row r="55" spans="1:13" ht="39.950000000000003" customHeight="1">
      <c r="A55" s="11">
        <v>12</v>
      </c>
      <c r="B55" s="11">
        <v>113</v>
      </c>
      <c r="C55" s="11" t="s">
        <v>72</v>
      </c>
      <c r="D55" s="11" t="s">
        <v>73</v>
      </c>
      <c r="E55" s="11" t="s">
        <v>35</v>
      </c>
      <c r="F55" s="11">
        <f t="shared" si="2"/>
        <v>4</v>
      </c>
      <c r="G55" s="20">
        <v>42.12</v>
      </c>
      <c r="H55" s="20" t="s">
        <v>619</v>
      </c>
      <c r="I55" s="20" t="s">
        <v>620</v>
      </c>
      <c r="J55" s="20" t="s">
        <v>621</v>
      </c>
      <c r="K55" s="20"/>
      <c r="L55" s="20"/>
      <c r="M55" s="20"/>
    </row>
    <row r="56" spans="1:13" ht="39.950000000000003" customHeight="1">
      <c r="A56" s="11">
        <v>13</v>
      </c>
      <c r="B56" s="11">
        <v>164</v>
      </c>
      <c r="C56" s="11" t="s">
        <v>214</v>
      </c>
      <c r="D56" s="11" t="s">
        <v>142</v>
      </c>
      <c r="E56" s="11" t="s">
        <v>673</v>
      </c>
      <c r="F56" s="11">
        <f t="shared" si="2"/>
        <v>4</v>
      </c>
      <c r="G56" s="20">
        <v>41.35</v>
      </c>
      <c r="H56" s="20" t="s">
        <v>735</v>
      </c>
      <c r="I56" s="20" t="s">
        <v>736</v>
      </c>
      <c r="J56" s="20" t="s">
        <v>737</v>
      </c>
      <c r="K56" s="20"/>
      <c r="L56" s="20"/>
      <c r="M56" s="20"/>
    </row>
    <row r="57" spans="1:13" ht="39.950000000000003" customHeight="1">
      <c r="A57" s="11">
        <v>14</v>
      </c>
      <c r="B57" s="11">
        <v>148</v>
      </c>
      <c r="C57" s="11" t="s">
        <v>560</v>
      </c>
      <c r="D57" s="11" t="s">
        <v>561</v>
      </c>
      <c r="F57" s="11">
        <f t="shared" si="2"/>
        <v>4</v>
      </c>
      <c r="G57" s="20">
        <v>45.56</v>
      </c>
      <c r="H57" s="20" t="s">
        <v>698</v>
      </c>
      <c r="I57" s="20" t="s">
        <v>699</v>
      </c>
      <c r="J57" s="20" t="s">
        <v>700</v>
      </c>
      <c r="K57" s="20"/>
      <c r="L57" s="20"/>
      <c r="M57" s="20"/>
    </row>
    <row r="58" spans="1:13" ht="39.950000000000003" customHeight="1">
      <c r="A58" s="11">
        <v>15</v>
      </c>
      <c r="B58" s="11">
        <v>102</v>
      </c>
      <c r="C58" s="11" t="s">
        <v>191</v>
      </c>
      <c r="D58" s="11" t="s">
        <v>13</v>
      </c>
      <c r="F58" s="11">
        <f t="shared" si="2"/>
        <v>4</v>
      </c>
      <c r="G58" s="20">
        <v>41.1</v>
      </c>
      <c r="H58" s="20" t="s">
        <v>593</v>
      </c>
      <c r="I58" s="20" t="s">
        <v>594</v>
      </c>
      <c r="J58" s="20" t="s">
        <v>595</v>
      </c>
      <c r="K58" s="20"/>
      <c r="L58" s="20"/>
      <c r="M58" s="20"/>
    </row>
    <row r="59" spans="1:13" ht="39.950000000000003" customHeight="1">
      <c r="A59" s="11">
        <v>16</v>
      </c>
      <c r="B59" s="11">
        <v>147</v>
      </c>
      <c r="C59" s="11" t="s">
        <v>559</v>
      </c>
      <c r="D59" s="11" t="s">
        <v>80</v>
      </c>
      <c r="F59" s="11">
        <f t="shared" si="2"/>
        <v>4</v>
      </c>
      <c r="G59" s="20">
        <v>42.57</v>
      </c>
      <c r="H59" s="20" t="s">
        <v>695</v>
      </c>
      <c r="I59" s="20" t="s">
        <v>696</v>
      </c>
      <c r="J59" s="20" t="s">
        <v>697</v>
      </c>
      <c r="K59" s="20"/>
      <c r="L59" s="20"/>
      <c r="M59" s="20"/>
    </row>
    <row r="60" spans="1:13" ht="39.950000000000003" customHeight="1">
      <c r="A60" s="11">
        <v>17</v>
      </c>
      <c r="B60" s="11">
        <v>124</v>
      </c>
      <c r="C60" s="11" t="s">
        <v>195</v>
      </c>
      <c r="D60" s="11" t="s">
        <v>196</v>
      </c>
      <c r="E60" s="11" t="s">
        <v>197</v>
      </c>
      <c r="F60" s="11">
        <f t="shared" si="2"/>
        <v>4</v>
      </c>
      <c r="G60" s="20">
        <v>46.21</v>
      </c>
      <c r="H60" s="20" t="s">
        <v>647</v>
      </c>
      <c r="I60" s="20" t="s">
        <v>648</v>
      </c>
      <c r="J60" s="20" t="s">
        <v>649</v>
      </c>
      <c r="K60" s="20"/>
      <c r="L60" s="20"/>
      <c r="M60" s="20"/>
    </row>
    <row r="61" spans="1:13" ht="39.950000000000003" customHeight="1">
      <c r="A61" s="11">
        <v>18</v>
      </c>
      <c r="B61" s="11">
        <v>149</v>
      </c>
      <c r="C61" s="11" t="s">
        <v>562</v>
      </c>
      <c r="D61" s="11" t="s">
        <v>563</v>
      </c>
      <c r="F61" s="11">
        <f t="shared" si="2"/>
        <v>4</v>
      </c>
      <c r="G61" s="20">
        <v>45.56</v>
      </c>
      <c r="H61" s="20" t="s">
        <v>701</v>
      </c>
      <c r="I61" s="20" t="s">
        <v>702</v>
      </c>
      <c r="J61" s="20" t="s">
        <v>703</v>
      </c>
      <c r="K61" s="20"/>
      <c r="L61" s="20"/>
      <c r="M61" s="20"/>
    </row>
    <row r="62" spans="1:13" ht="39.950000000000003" customHeight="1">
      <c r="A62" s="11">
        <v>19</v>
      </c>
      <c r="B62" s="11">
        <v>154</v>
      </c>
      <c r="C62" s="11" t="s">
        <v>567</v>
      </c>
      <c r="D62" s="11" t="s">
        <v>58</v>
      </c>
      <c r="F62" s="11">
        <f t="shared" si="2"/>
        <v>4</v>
      </c>
      <c r="G62" s="20">
        <v>39.26</v>
      </c>
      <c r="H62" s="20" t="s">
        <v>712</v>
      </c>
      <c r="I62" s="20" t="s">
        <v>713</v>
      </c>
      <c r="J62" s="20" t="s">
        <v>714</v>
      </c>
      <c r="K62" s="20"/>
      <c r="L62" s="20"/>
      <c r="M62" s="20"/>
    </row>
    <row r="63" spans="1:13" ht="39.950000000000003" customHeight="1">
      <c r="A63" s="11">
        <v>20</v>
      </c>
      <c r="B63" s="11">
        <v>159</v>
      </c>
      <c r="C63" s="11" t="s">
        <v>575</v>
      </c>
      <c r="D63" s="11" t="s">
        <v>574</v>
      </c>
      <c r="F63" s="11">
        <f t="shared" si="2"/>
        <v>4</v>
      </c>
      <c r="G63" s="20">
        <v>46.15</v>
      </c>
      <c r="H63" s="20" t="s">
        <v>722</v>
      </c>
      <c r="I63" s="20" t="s">
        <v>723</v>
      </c>
      <c r="J63" s="20" t="s">
        <v>724</v>
      </c>
      <c r="K63" s="20"/>
      <c r="L63" s="20"/>
      <c r="M63" s="20"/>
    </row>
    <row r="64" spans="1:13" ht="39.950000000000003" customHeight="1">
      <c r="A64" s="11">
        <v>21</v>
      </c>
      <c r="B64" s="11">
        <v>125</v>
      </c>
      <c r="C64" s="11" t="s">
        <v>169</v>
      </c>
      <c r="D64" s="11" t="s">
        <v>170</v>
      </c>
      <c r="E64" s="11" t="s">
        <v>89</v>
      </c>
      <c r="F64" s="11">
        <f t="shared" si="2"/>
        <v>4</v>
      </c>
      <c r="G64" s="20">
        <v>43.53</v>
      </c>
      <c r="H64" s="20" t="s">
        <v>650</v>
      </c>
      <c r="I64" s="20" t="s">
        <v>651</v>
      </c>
      <c r="J64" s="20" t="s">
        <v>652</v>
      </c>
      <c r="K64" s="20"/>
      <c r="L64" s="20"/>
      <c r="M64" s="20"/>
    </row>
    <row r="65" spans="1:13" ht="39.950000000000003" customHeight="1">
      <c r="A65" s="11">
        <v>22</v>
      </c>
      <c r="B65" s="11">
        <v>136</v>
      </c>
      <c r="C65" s="11" t="s">
        <v>542</v>
      </c>
      <c r="D65" s="11" t="s">
        <v>543</v>
      </c>
      <c r="F65" s="11">
        <f t="shared" si="2"/>
        <v>4</v>
      </c>
      <c r="G65" s="20">
        <v>43.31</v>
      </c>
      <c r="H65" s="20" t="s">
        <v>668</v>
      </c>
      <c r="I65" s="20" t="s">
        <v>669</v>
      </c>
      <c r="J65" s="20" t="s">
        <v>670</v>
      </c>
      <c r="K65" s="20"/>
      <c r="L65" s="20"/>
      <c r="M65" s="20"/>
    </row>
    <row r="66" spans="1:13" ht="39.950000000000003" customHeight="1">
      <c r="A66" s="11">
        <v>23</v>
      </c>
      <c r="B66" s="11">
        <v>115</v>
      </c>
      <c r="C66" s="11" t="s">
        <v>165</v>
      </c>
      <c r="D66" s="11" t="s">
        <v>166</v>
      </c>
      <c r="E66" s="11" t="s">
        <v>75</v>
      </c>
      <c r="F66" s="11">
        <f t="shared" si="2"/>
        <v>4</v>
      </c>
      <c r="G66" s="20">
        <v>47.09</v>
      </c>
      <c r="H66" s="20" t="s">
        <v>625</v>
      </c>
      <c r="I66" s="20" t="s">
        <v>626</v>
      </c>
      <c r="J66" s="20" t="s">
        <v>627</v>
      </c>
      <c r="K66" s="20"/>
      <c r="L66" s="20"/>
      <c r="M66" s="20"/>
    </row>
    <row r="67" spans="1:13" ht="39.950000000000003" customHeight="1">
      <c r="A67" s="11">
        <v>24</v>
      </c>
      <c r="B67" s="11">
        <v>167</v>
      </c>
      <c r="C67" s="11" t="s">
        <v>585</v>
      </c>
      <c r="D67" s="11" t="s">
        <v>586</v>
      </c>
      <c r="E67" s="11" t="s">
        <v>43</v>
      </c>
      <c r="F67" s="11">
        <f t="shared" si="2"/>
        <v>4</v>
      </c>
      <c r="G67" s="20" t="s">
        <v>311</v>
      </c>
      <c r="H67" s="20" t="s">
        <v>742</v>
      </c>
      <c r="I67" s="20" t="s">
        <v>743</v>
      </c>
      <c r="J67" s="20" t="s">
        <v>744</v>
      </c>
      <c r="K67" s="20"/>
      <c r="L67" s="20"/>
      <c r="M67" s="20"/>
    </row>
    <row r="68" spans="1:13" ht="39.950000000000003" customHeight="1">
      <c r="A68" s="11">
        <v>25</v>
      </c>
      <c r="B68" s="11">
        <v>165</v>
      </c>
      <c r="C68" s="11" t="s">
        <v>582</v>
      </c>
      <c r="D68" s="11" t="s">
        <v>583</v>
      </c>
      <c r="F68" s="11">
        <f t="shared" si="2"/>
        <v>4</v>
      </c>
      <c r="G68" s="20">
        <v>43.44</v>
      </c>
      <c r="H68" s="20" t="s">
        <v>738</v>
      </c>
      <c r="I68" s="20" t="s">
        <v>739</v>
      </c>
      <c r="J68" s="20" t="s">
        <v>740</v>
      </c>
      <c r="K68" s="20"/>
      <c r="L68" s="20"/>
      <c r="M68" s="20"/>
    </row>
    <row r="69" spans="1:13" ht="39.950000000000003" customHeight="1">
      <c r="A69" s="11">
        <v>26</v>
      </c>
      <c r="B69" s="11">
        <v>163</v>
      </c>
      <c r="C69" s="11" t="s">
        <v>581</v>
      </c>
      <c r="D69" s="11" t="s">
        <v>580</v>
      </c>
      <c r="F69" s="11">
        <f t="shared" si="2"/>
        <v>4</v>
      </c>
      <c r="G69" s="20" t="s">
        <v>311</v>
      </c>
      <c r="H69" s="20" t="s">
        <v>732</v>
      </c>
      <c r="I69" s="20" t="s">
        <v>733</v>
      </c>
      <c r="J69" s="20" t="s">
        <v>734</v>
      </c>
      <c r="K69" s="20"/>
      <c r="L69" s="20"/>
      <c r="M69" s="20"/>
    </row>
    <row r="70" spans="1:13" ht="39.950000000000003" customHeight="1">
      <c r="A70" s="11">
        <v>27</v>
      </c>
      <c r="B70" s="11">
        <v>140</v>
      </c>
      <c r="C70" s="11" t="s">
        <v>550</v>
      </c>
      <c r="D70" s="11" t="s">
        <v>551</v>
      </c>
      <c r="F70" s="11">
        <f t="shared" si="2"/>
        <v>4</v>
      </c>
      <c r="G70" s="20">
        <v>46.43</v>
      </c>
      <c r="H70" s="20" t="s">
        <v>677</v>
      </c>
      <c r="I70" s="20" t="s">
        <v>678</v>
      </c>
      <c r="J70" s="20" t="s">
        <v>679</v>
      </c>
      <c r="K70" s="20"/>
      <c r="L70" s="20"/>
      <c r="M70" s="20"/>
    </row>
    <row r="71" spans="1:13" ht="39.950000000000003" customHeight="1">
      <c r="A71" s="11">
        <v>28</v>
      </c>
      <c r="B71" s="11">
        <v>122</v>
      </c>
      <c r="C71" s="11" t="s">
        <v>84</v>
      </c>
      <c r="D71" s="11" t="s">
        <v>85</v>
      </c>
      <c r="E71" s="11" t="s">
        <v>86</v>
      </c>
      <c r="F71" s="11">
        <f t="shared" si="2"/>
        <v>4</v>
      </c>
      <c r="G71" s="20">
        <v>46.2</v>
      </c>
      <c r="H71" s="20" t="s">
        <v>641</v>
      </c>
      <c r="I71" s="20" t="s">
        <v>642</v>
      </c>
      <c r="J71" s="20" t="s">
        <v>643</v>
      </c>
      <c r="K71" s="20"/>
      <c r="L71" s="20"/>
      <c r="M71" s="20"/>
    </row>
    <row r="72" spans="1:13" ht="39.950000000000003" customHeight="1">
      <c r="A72" s="11">
        <v>29</v>
      </c>
      <c r="B72" s="11">
        <v>111</v>
      </c>
      <c r="C72" s="11" t="s">
        <v>68</v>
      </c>
      <c r="D72" s="11" t="s">
        <v>69</v>
      </c>
      <c r="E72" s="11" t="s">
        <v>70</v>
      </c>
      <c r="F72" s="11">
        <f t="shared" si="2"/>
        <v>4</v>
      </c>
      <c r="G72" s="20">
        <v>49.23</v>
      </c>
      <c r="H72" s="20" t="s">
        <v>614</v>
      </c>
      <c r="I72" s="20" t="s">
        <v>615</v>
      </c>
      <c r="J72" s="20" t="s">
        <v>616</v>
      </c>
      <c r="K72" s="20"/>
      <c r="L72" s="20"/>
      <c r="M72" s="20"/>
    </row>
    <row r="73" spans="1:13" ht="39.950000000000003" customHeight="1">
      <c r="A73" s="11">
        <v>30</v>
      </c>
      <c r="B73" s="11">
        <v>151</v>
      </c>
      <c r="C73" s="11" t="s">
        <v>565</v>
      </c>
      <c r="D73" s="11" t="s">
        <v>16</v>
      </c>
      <c r="F73" s="11">
        <f t="shared" si="2"/>
        <v>4</v>
      </c>
      <c r="G73" s="20">
        <v>49.3</v>
      </c>
      <c r="H73" s="20" t="s">
        <v>706</v>
      </c>
      <c r="I73" s="20" t="s">
        <v>707</v>
      </c>
      <c r="J73" s="20" t="s">
        <v>708</v>
      </c>
      <c r="K73" s="20"/>
      <c r="L73" s="20"/>
      <c r="M73" s="20"/>
    </row>
    <row r="74" spans="1:13" ht="39.950000000000003" customHeight="1">
      <c r="A74" s="11">
        <v>31</v>
      </c>
      <c r="B74" s="11">
        <v>120</v>
      </c>
      <c r="C74" s="11" t="s">
        <v>167</v>
      </c>
      <c r="D74" s="11" t="s">
        <v>168</v>
      </c>
      <c r="E74" s="11" t="s">
        <v>81</v>
      </c>
      <c r="F74" s="11">
        <f t="shared" si="2"/>
        <v>4</v>
      </c>
      <c r="G74" s="20">
        <v>48.3</v>
      </c>
      <c r="H74" s="20" t="s">
        <v>636</v>
      </c>
      <c r="I74" s="20" t="s">
        <v>637</v>
      </c>
      <c r="J74" s="20" t="s">
        <v>638</v>
      </c>
      <c r="K74" s="20"/>
      <c r="L74" s="20"/>
      <c r="M74" s="20"/>
    </row>
    <row r="75" spans="1:13" ht="39.950000000000003" customHeight="1">
      <c r="A75" s="11">
        <v>32</v>
      </c>
      <c r="B75" s="11">
        <v>118</v>
      </c>
      <c r="C75" s="11" t="s">
        <v>78</v>
      </c>
      <c r="D75" s="11" t="s">
        <v>56</v>
      </c>
      <c r="E75" s="11" t="s">
        <v>79</v>
      </c>
      <c r="F75" s="11">
        <f t="shared" si="2"/>
        <v>4</v>
      </c>
      <c r="G75" s="20">
        <v>47.2</v>
      </c>
      <c r="H75" s="20" t="s">
        <v>631</v>
      </c>
      <c r="I75" s="20" t="s">
        <v>632</v>
      </c>
      <c r="J75" s="20" t="s">
        <v>633</v>
      </c>
      <c r="K75" s="20"/>
      <c r="L75" s="20"/>
      <c r="M75" s="20"/>
    </row>
    <row r="76" spans="1:13" ht="39.950000000000003" customHeight="1">
      <c r="A76" s="11">
        <v>33</v>
      </c>
      <c r="B76" s="11">
        <v>112</v>
      </c>
      <c r="C76" s="11" t="s">
        <v>71</v>
      </c>
      <c r="D76" s="11" t="s">
        <v>52</v>
      </c>
      <c r="F76" s="11">
        <f t="shared" ref="F76:F107" si="3">COUNTA(G76:O76)</f>
        <v>3</v>
      </c>
      <c r="G76" s="20">
        <v>45.35</v>
      </c>
      <c r="H76" s="20" t="s">
        <v>617</v>
      </c>
      <c r="I76" s="20" t="s">
        <v>618</v>
      </c>
      <c r="J76" s="20"/>
      <c r="K76" s="20"/>
      <c r="L76" s="20"/>
      <c r="M76" s="20"/>
    </row>
    <row r="77" spans="1:13" ht="39.950000000000003" customHeight="1">
      <c r="A77" s="11">
        <v>34</v>
      </c>
      <c r="B77" s="11">
        <v>137</v>
      </c>
      <c r="C77" s="11" t="s">
        <v>544</v>
      </c>
      <c r="D77" s="11" t="s">
        <v>545</v>
      </c>
      <c r="F77" s="11">
        <f t="shared" si="3"/>
        <v>3</v>
      </c>
      <c r="G77" s="20">
        <v>45.5</v>
      </c>
      <c r="H77" s="20" t="s">
        <v>671</v>
      </c>
      <c r="I77" s="20" t="s">
        <v>672</v>
      </c>
      <c r="J77" s="20"/>
      <c r="K77" s="20"/>
      <c r="L77" s="20"/>
      <c r="M77" s="20"/>
    </row>
    <row r="78" spans="1:13" ht="39.950000000000003" customHeight="1">
      <c r="A78" s="11">
        <v>35</v>
      </c>
      <c r="B78" s="11">
        <v>160</v>
      </c>
      <c r="C78" s="11" t="s">
        <v>576</v>
      </c>
      <c r="D78" s="11" t="s">
        <v>416</v>
      </c>
      <c r="F78" s="11">
        <f t="shared" si="3"/>
        <v>3</v>
      </c>
      <c r="G78" s="20">
        <v>48.34</v>
      </c>
      <c r="H78" s="20" t="s">
        <v>725</v>
      </c>
      <c r="I78" s="20" t="s">
        <v>726</v>
      </c>
      <c r="J78" s="20"/>
      <c r="K78" s="20"/>
      <c r="L78" s="20"/>
      <c r="M78" s="20"/>
    </row>
    <row r="79" spans="1:13" ht="39.950000000000003" customHeight="1">
      <c r="A79" s="11">
        <v>36</v>
      </c>
      <c r="B79" s="11">
        <v>146</v>
      </c>
      <c r="C79" s="11" t="s">
        <v>558</v>
      </c>
      <c r="D79" s="11" t="s">
        <v>88</v>
      </c>
      <c r="F79" s="11">
        <f t="shared" si="3"/>
        <v>3</v>
      </c>
      <c r="G79" s="20">
        <v>52.16</v>
      </c>
      <c r="H79" s="20" t="s">
        <v>693</v>
      </c>
      <c r="I79" s="20" t="s">
        <v>694</v>
      </c>
      <c r="J79" s="20"/>
      <c r="K79" s="20"/>
      <c r="L79" s="20"/>
      <c r="M79" s="20"/>
    </row>
    <row r="80" spans="1:13" ht="39.950000000000003" customHeight="1">
      <c r="A80" s="11">
        <v>37</v>
      </c>
      <c r="B80" s="11">
        <v>156</v>
      </c>
      <c r="C80" s="11" t="s">
        <v>569</v>
      </c>
      <c r="D80" s="11" t="s">
        <v>570</v>
      </c>
      <c r="F80" s="11">
        <f t="shared" si="3"/>
        <v>3</v>
      </c>
      <c r="G80" s="20">
        <v>51.11</v>
      </c>
      <c r="H80" s="20" t="s">
        <v>302</v>
      </c>
      <c r="I80" s="20" t="s">
        <v>717</v>
      </c>
      <c r="J80" s="20"/>
      <c r="K80" s="20"/>
      <c r="L80" s="20"/>
      <c r="M80" s="20"/>
    </row>
    <row r="81" spans="1:13" ht="39.950000000000003" customHeight="1">
      <c r="A81" s="11">
        <v>38</v>
      </c>
      <c r="B81" s="11">
        <v>107</v>
      </c>
      <c r="C81" s="11" t="s">
        <v>61</v>
      </c>
      <c r="D81" s="11" t="s">
        <v>56</v>
      </c>
      <c r="F81" s="11">
        <f t="shared" si="3"/>
        <v>3</v>
      </c>
      <c r="G81" s="20">
        <v>50.22</v>
      </c>
      <c r="H81" s="20" t="s">
        <v>605</v>
      </c>
      <c r="I81" s="20" t="s">
        <v>606</v>
      </c>
      <c r="J81" s="20"/>
      <c r="K81" s="20"/>
      <c r="L81" s="20"/>
      <c r="M81" s="20"/>
    </row>
    <row r="82" spans="1:13" ht="39.950000000000003" customHeight="1">
      <c r="A82" s="11">
        <v>39</v>
      </c>
      <c r="B82" s="11">
        <v>155</v>
      </c>
      <c r="C82" s="11" t="s">
        <v>568</v>
      </c>
      <c r="D82" s="11" t="s">
        <v>52</v>
      </c>
      <c r="F82" s="11">
        <f t="shared" si="3"/>
        <v>3</v>
      </c>
      <c r="G82" s="20">
        <v>46.19</v>
      </c>
      <c r="H82" s="20" t="s">
        <v>715</v>
      </c>
      <c r="I82" s="20" t="s">
        <v>716</v>
      </c>
      <c r="J82" s="20"/>
      <c r="K82" s="20"/>
      <c r="L82" s="20"/>
      <c r="M82" s="20"/>
    </row>
    <row r="83" spans="1:13" ht="39.950000000000003" customHeight="1">
      <c r="A83" s="11">
        <v>40</v>
      </c>
      <c r="B83" s="11">
        <v>106</v>
      </c>
      <c r="C83" s="11" t="s">
        <v>59</v>
      </c>
      <c r="D83" s="11" t="s">
        <v>60</v>
      </c>
      <c r="F83" s="11">
        <f t="shared" si="3"/>
        <v>3</v>
      </c>
      <c r="G83" s="20">
        <v>51.43</v>
      </c>
      <c r="H83" s="20" t="s">
        <v>603</v>
      </c>
      <c r="I83" s="20" t="s">
        <v>604</v>
      </c>
      <c r="J83" s="20"/>
      <c r="K83" s="20"/>
      <c r="L83" s="20"/>
      <c r="M83" s="20"/>
    </row>
    <row r="84" spans="1:13" ht="39.950000000000003" customHeight="1">
      <c r="A84" s="11">
        <v>41</v>
      </c>
      <c r="B84" s="11">
        <v>166</v>
      </c>
      <c r="C84" s="11" t="s">
        <v>584</v>
      </c>
      <c r="D84" s="11" t="s">
        <v>580</v>
      </c>
      <c r="F84" s="11">
        <f t="shared" si="3"/>
        <v>3</v>
      </c>
      <c r="G84" s="20">
        <v>47.5</v>
      </c>
      <c r="H84" s="20" t="s">
        <v>343</v>
      </c>
      <c r="I84" s="20" t="s">
        <v>741</v>
      </c>
      <c r="J84" s="20"/>
      <c r="K84" s="20"/>
      <c r="L84" s="20"/>
      <c r="M84" s="20"/>
    </row>
    <row r="85" spans="1:13" ht="39.950000000000003" customHeight="1">
      <c r="A85" s="11">
        <v>42</v>
      </c>
      <c r="B85" s="11">
        <v>110</v>
      </c>
      <c r="C85" s="11" t="s">
        <v>192</v>
      </c>
      <c r="D85" s="11" t="s">
        <v>193</v>
      </c>
      <c r="F85" s="11">
        <f t="shared" si="3"/>
        <v>3</v>
      </c>
      <c r="G85" s="20">
        <v>52.16</v>
      </c>
      <c r="H85" s="20" t="s">
        <v>612</v>
      </c>
      <c r="I85" s="20" t="s">
        <v>613</v>
      </c>
      <c r="J85" s="20"/>
      <c r="K85" s="20"/>
      <c r="L85" s="20"/>
      <c r="M85" s="20"/>
    </row>
    <row r="86" spans="1:13" ht="39.950000000000003" customHeight="1">
      <c r="A86" s="11">
        <v>43</v>
      </c>
      <c r="B86" s="11">
        <v>128</v>
      </c>
      <c r="C86" s="11" t="s">
        <v>94</v>
      </c>
      <c r="D86" s="11" t="s">
        <v>52</v>
      </c>
      <c r="E86" s="11" t="s">
        <v>95</v>
      </c>
      <c r="F86" s="11">
        <f t="shared" si="3"/>
        <v>3</v>
      </c>
      <c r="G86" s="20">
        <v>50.13</v>
      </c>
      <c r="H86" s="20" t="s">
        <v>657</v>
      </c>
      <c r="I86" s="20" t="s">
        <v>658</v>
      </c>
      <c r="J86" s="20"/>
      <c r="K86" s="20"/>
      <c r="L86" s="20"/>
      <c r="M86" s="20"/>
    </row>
    <row r="87" spans="1:13" ht="39.950000000000003" customHeight="1">
      <c r="A87" s="11">
        <v>44</v>
      </c>
      <c r="B87" s="11">
        <v>153</v>
      </c>
      <c r="C87" s="11" t="s">
        <v>565</v>
      </c>
      <c r="D87" s="11" t="s">
        <v>317</v>
      </c>
      <c r="F87" s="11">
        <f t="shared" si="3"/>
        <v>3</v>
      </c>
      <c r="G87" s="20">
        <v>51.19</v>
      </c>
      <c r="H87" s="20" t="s">
        <v>710</v>
      </c>
      <c r="I87" s="20" t="s">
        <v>711</v>
      </c>
      <c r="J87" s="20"/>
      <c r="K87" s="20"/>
      <c r="L87" s="20"/>
      <c r="M87" s="20"/>
    </row>
    <row r="88" spans="1:13" ht="39.950000000000003" customHeight="1">
      <c r="A88" s="11">
        <v>45</v>
      </c>
      <c r="B88" s="11">
        <v>123</v>
      </c>
      <c r="C88" s="11" t="s">
        <v>87</v>
      </c>
      <c r="D88" s="11" t="s">
        <v>88</v>
      </c>
      <c r="E88" s="11" t="s">
        <v>81</v>
      </c>
      <c r="F88" s="11">
        <f t="shared" si="3"/>
        <v>3</v>
      </c>
      <c r="G88" s="20" t="s">
        <v>644</v>
      </c>
      <c r="H88" s="20" t="s">
        <v>645</v>
      </c>
      <c r="I88" s="20" t="s">
        <v>646</v>
      </c>
      <c r="J88" s="20"/>
      <c r="K88" s="20"/>
      <c r="L88" s="20"/>
      <c r="M88" s="20"/>
    </row>
    <row r="89" spans="1:13" ht="39.950000000000003" customHeight="1">
      <c r="A89" s="11">
        <v>46</v>
      </c>
      <c r="B89" s="11">
        <v>126</v>
      </c>
      <c r="C89" s="11" t="s">
        <v>90</v>
      </c>
      <c r="D89" s="11" t="s">
        <v>91</v>
      </c>
      <c r="F89" s="11">
        <f t="shared" si="3"/>
        <v>3</v>
      </c>
      <c r="G89" s="20">
        <v>51.05</v>
      </c>
      <c r="H89" s="20" t="s">
        <v>653</v>
      </c>
      <c r="I89" s="20" t="s">
        <v>654</v>
      </c>
      <c r="J89" s="20"/>
      <c r="K89" s="20"/>
      <c r="L89" s="20"/>
      <c r="M89" s="20"/>
    </row>
    <row r="90" spans="1:13" ht="39.950000000000003" customHeight="1">
      <c r="A90" s="11">
        <v>47</v>
      </c>
      <c r="B90" s="11">
        <v>150</v>
      </c>
      <c r="C90" s="11" t="s">
        <v>564</v>
      </c>
      <c r="D90" s="11" t="s">
        <v>14</v>
      </c>
      <c r="F90" s="11">
        <f t="shared" si="3"/>
        <v>3</v>
      </c>
      <c r="G90" s="20">
        <v>52.04</v>
      </c>
      <c r="H90" s="20" t="s">
        <v>704</v>
      </c>
      <c r="I90" s="20" t="s">
        <v>705</v>
      </c>
      <c r="J90" s="20"/>
      <c r="K90" s="20"/>
      <c r="L90" s="20"/>
      <c r="M90" s="20"/>
    </row>
    <row r="91" spans="1:13" ht="39.950000000000003" customHeight="1">
      <c r="A91" s="11">
        <v>48</v>
      </c>
      <c r="B91" s="11">
        <v>143</v>
      </c>
      <c r="C91" s="11" t="s">
        <v>555</v>
      </c>
      <c r="D91" s="11" t="s">
        <v>427</v>
      </c>
      <c r="F91" s="11">
        <f t="shared" si="3"/>
        <v>3</v>
      </c>
      <c r="G91" s="20">
        <v>47.27</v>
      </c>
      <c r="H91" s="20" t="s">
        <v>686</v>
      </c>
      <c r="I91" s="20" t="s">
        <v>687</v>
      </c>
      <c r="J91" s="20"/>
      <c r="K91" s="20"/>
      <c r="L91" s="20"/>
      <c r="M91" s="20"/>
    </row>
    <row r="92" spans="1:13" ht="39.950000000000003" customHeight="1">
      <c r="A92" s="11">
        <v>49</v>
      </c>
      <c r="B92" s="11">
        <v>104</v>
      </c>
      <c r="C92" s="11" t="s">
        <v>55</v>
      </c>
      <c r="D92" s="11" t="s">
        <v>56</v>
      </c>
      <c r="F92" s="11">
        <f t="shared" si="3"/>
        <v>3</v>
      </c>
      <c r="G92" s="20">
        <v>51.16</v>
      </c>
      <c r="H92" s="20" t="s">
        <v>599</v>
      </c>
      <c r="I92" s="20" t="s">
        <v>600</v>
      </c>
      <c r="J92" s="20"/>
      <c r="K92" s="20"/>
      <c r="L92" s="20"/>
      <c r="M92" s="20"/>
    </row>
    <row r="93" spans="1:13" ht="39.950000000000003" customHeight="1">
      <c r="A93" s="11">
        <v>50</v>
      </c>
      <c r="B93" s="11">
        <v>121</v>
      </c>
      <c r="C93" s="11" t="s">
        <v>82</v>
      </c>
      <c r="D93" s="11" t="s">
        <v>83</v>
      </c>
      <c r="F93" s="11">
        <f t="shared" si="3"/>
        <v>3</v>
      </c>
      <c r="G93" s="20">
        <v>53.54</v>
      </c>
      <c r="H93" s="20" t="s">
        <v>639</v>
      </c>
      <c r="I93" s="20" t="s">
        <v>640</v>
      </c>
      <c r="J93" s="20"/>
      <c r="K93" s="20"/>
      <c r="L93" s="20"/>
      <c r="M93" s="20"/>
    </row>
    <row r="94" spans="1:13" ht="39.950000000000003" customHeight="1">
      <c r="A94" s="11">
        <v>51</v>
      </c>
      <c r="B94" s="11">
        <v>105</v>
      </c>
      <c r="C94" s="11" t="s">
        <v>57</v>
      </c>
      <c r="D94" s="11" t="s">
        <v>58</v>
      </c>
      <c r="F94" s="11">
        <f t="shared" si="3"/>
        <v>3</v>
      </c>
      <c r="G94" s="20">
        <v>48.45</v>
      </c>
      <c r="H94" s="20" t="s">
        <v>601</v>
      </c>
      <c r="I94" s="20" t="s">
        <v>602</v>
      </c>
      <c r="J94" s="20"/>
      <c r="K94" s="20"/>
      <c r="L94" s="20"/>
      <c r="M94" s="20"/>
    </row>
    <row r="95" spans="1:13" ht="39.950000000000003" customHeight="1">
      <c r="A95" s="11">
        <v>52</v>
      </c>
      <c r="B95" s="11">
        <v>101</v>
      </c>
      <c r="C95" s="11" t="s">
        <v>589</v>
      </c>
      <c r="D95" s="11" t="s">
        <v>590</v>
      </c>
      <c r="F95" s="11">
        <f t="shared" si="3"/>
        <v>3</v>
      </c>
      <c r="G95" s="11">
        <v>49.05</v>
      </c>
      <c r="H95" s="11" t="s">
        <v>591</v>
      </c>
      <c r="I95" s="11" t="s">
        <v>592</v>
      </c>
      <c r="K95" s="20"/>
      <c r="L95" s="20"/>
      <c r="M95" s="20"/>
    </row>
    <row r="96" spans="1:13" ht="39.950000000000003" customHeight="1">
      <c r="A96" s="11">
        <v>53</v>
      </c>
      <c r="B96" s="11">
        <v>127</v>
      </c>
      <c r="C96" s="11" t="s">
        <v>92</v>
      </c>
      <c r="D96" s="11" t="s">
        <v>93</v>
      </c>
      <c r="F96" s="11">
        <f t="shared" si="3"/>
        <v>3</v>
      </c>
      <c r="G96" s="20">
        <v>49.01</v>
      </c>
      <c r="H96" s="20" t="s">
        <v>655</v>
      </c>
      <c r="I96" s="20" t="s">
        <v>656</v>
      </c>
      <c r="J96" s="20"/>
      <c r="K96" s="20"/>
      <c r="L96" s="20"/>
      <c r="M96" s="20"/>
    </row>
    <row r="97" spans="1:15" ht="39.950000000000003" customHeight="1">
      <c r="A97" s="11">
        <v>54</v>
      </c>
      <c r="B97" s="11">
        <v>129</v>
      </c>
      <c r="C97" s="11" t="s">
        <v>96</v>
      </c>
      <c r="D97" s="11" t="s">
        <v>97</v>
      </c>
      <c r="F97" s="11">
        <f t="shared" si="3"/>
        <v>3</v>
      </c>
      <c r="G97" s="20">
        <v>59.02</v>
      </c>
      <c r="H97" s="20" t="s">
        <v>659</v>
      </c>
      <c r="I97" s="20" t="s">
        <v>660</v>
      </c>
      <c r="J97" s="20"/>
      <c r="K97" s="20"/>
      <c r="L97" s="20"/>
      <c r="M97" s="20"/>
    </row>
    <row r="98" spans="1:15" ht="39.950000000000003" customHeight="1">
      <c r="A98" s="11">
        <v>55</v>
      </c>
      <c r="B98" s="11">
        <v>109</v>
      </c>
      <c r="C98" s="11" t="s">
        <v>64</v>
      </c>
      <c r="D98" s="11" t="s">
        <v>65</v>
      </c>
      <c r="E98" s="11" t="s">
        <v>66</v>
      </c>
      <c r="F98" s="11">
        <f t="shared" si="3"/>
        <v>3</v>
      </c>
      <c r="G98" s="20">
        <v>57.32</v>
      </c>
      <c r="H98" s="20" t="s">
        <v>610</v>
      </c>
      <c r="I98" s="20" t="s">
        <v>611</v>
      </c>
      <c r="J98" s="20"/>
      <c r="K98" s="20"/>
      <c r="L98" s="20"/>
      <c r="M98" s="20"/>
    </row>
    <row r="99" spans="1:15" ht="39.950000000000003" customHeight="1">
      <c r="A99" s="11">
        <v>56</v>
      </c>
      <c r="B99" s="11">
        <v>119</v>
      </c>
      <c r="C99" s="11" t="s">
        <v>194</v>
      </c>
      <c r="D99" s="11" t="s">
        <v>77</v>
      </c>
      <c r="F99" s="11">
        <f t="shared" si="3"/>
        <v>3</v>
      </c>
      <c r="G99" s="20">
        <v>53.29</v>
      </c>
      <c r="H99" s="20" t="s">
        <v>634</v>
      </c>
      <c r="I99" s="20" t="s">
        <v>635</v>
      </c>
      <c r="J99" s="20"/>
      <c r="K99" s="20"/>
      <c r="L99" s="20"/>
      <c r="M99" s="20"/>
    </row>
    <row r="100" spans="1:15" ht="39.950000000000003" customHeight="1">
      <c r="A100" s="11">
        <v>57</v>
      </c>
      <c r="B100" s="11">
        <v>131</v>
      </c>
      <c r="C100" s="11" t="s">
        <v>198</v>
      </c>
      <c r="D100" s="11" t="s">
        <v>199</v>
      </c>
      <c r="F100" s="11">
        <f t="shared" si="3"/>
        <v>3</v>
      </c>
      <c r="G100" s="20">
        <v>55.24</v>
      </c>
      <c r="H100" s="20" t="s">
        <v>661</v>
      </c>
      <c r="I100" s="20" t="s">
        <v>662</v>
      </c>
      <c r="J100" s="20"/>
      <c r="K100" s="20"/>
      <c r="L100" s="20"/>
      <c r="M100" s="20"/>
    </row>
    <row r="101" spans="1:15" ht="39.950000000000003" customHeight="1">
      <c r="A101" s="11">
        <v>58</v>
      </c>
      <c r="B101" s="11">
        <v>144</v>
      </c>
      <c r="C101" s="11" t="s">
        <v>555</v>
      </c>
      <c r="D101" s="11" t="s">
        <v>556</v>
      </c>
      <c r="F101" s="11">
        <f t="shared" si="3"/>
        <v>3</v>
      </c>
      <c r="G101" s="20">
        <v>56.18</v>
      </c>
      <c r="H101" s="20" t="s">
        <v>688</v>
      </c>
      <c r="I101" s="20" t="s">
        <v>689</v>
      </c>
      <c r="J101" s="20"/>
      <c r="K101" s="20"/>
      <c r="L101" s="20"/>
      <c r="M101" s="20"/>
    </row>
    <row r="102" spans="1:15" ht="39.950000000000003" customHeight="1">
      <c r="A102" s="11">
        <v>59</v>
      </c>
      <c r="B102" s="11">
        <v>132</v>
      </c>
      <c r="C102" s="11" t="s">
        <v>100</v>
      </c>
      <c r="D102" s="11" t="s">
        <v>101</v>
      </c>
      <c r="E102" s="11" t="s">
        <v>43</v>
      </c>
      <c r="F102" s="11">
        <f t="shared" si="3"/>
        <v>2</v>
      </c>
      <c r="G102" s="20">
        <v>52.24</v>
      </c>
      <c r="H102" s="20" t="s">
        <v>663</v>
      </c>
      <c r="I102" s="20"/>
      <c r="J102" s="20"/>
      <c r="K102" s="20"/>
      <c r="L102" s="20"/>
      <c r="M102" s="20"/>
    </row>
    <row r="103" spans="1:15" ht="39.950000000000003" customHeight="1">
      <c r="A103" s="11">
        <v>60</v>
      </c>
      <c r="B103" s="11">
        <v>141</v>
      </c>
      <c r="C103" s="11" t="s">
        <v>552</v>
      </c>
      <c r="D103" s="11" t="s">
        <v>553</v>
      </c>
      <c r="F103" s="11">
        <f t="shared" si="3"/>
        <v>2</v>
      </c>
      <c r="G103" s="20" t="s">
        <v>680</v>
      </c>
      <c r="H103" s="20" t="s">
        <v>681</v>
      </c>
      <c r="I103" s="20"/>
      <c r="J103" s="20"/>
      <c r="K103" s="20"/>
      <c r="L103" s="20"/>
      <c r="M103" s="20"/>
    </row>
    <row r="104" spans="1:15" ht="39.950000000000003" customHeight="1">
      <c r="A104" s="11">
        <v>61</v>
      </c>
      <c r="B104" s="11">
        <v>114</v>
      </c>
      <c r="C104" s="11" t="s">
        <v>74</v>
      </c>
      <c r="D104" s="11" t="s">
        <v>16</v>
      </c>
      <c r="E104" s="11" t="s">
        <v>622</v>
      </c>
      <c r="F104" s="11">
        <f t="shared" si="3"/>
        <v>2</v>
      </c>
      <c r="G104" s="20" t="s">
        <v>623</v>
      </c>
      <c r="H104" s="20" t="s">
        <v>624</v>
      </c>
      <c r="I104" s="20"/>
      <c r="J104" s="20"/>
      <c r="K104" s="20"/>
      <c r="L104" s="20"/>
      <c r="M104" s="20"/>
    </row>
    <row r="105" spans="1:15" ht="39.950000000000003" customHeight="1">
      <c r="A105" s="11" t="s">
        <v>412</v>
      </c>
      <c r="B105" s="11">
        <v>152</v>
      </c>
      <c r="C105" s="11" t="s">
        <v>566</v>
      </c>
      <c r="D105" s="11" t="s">
        <v>99</v>
      </c>
      <c r="F105" s="11">
        <f t="shared" si="3"/>
        <v>2</v>
      </c>
      <c r="G105" s="20">
        <v>48.13</v>
      </c>
      <c r="H105" s="20" t="s">
        <v>709</v>
      </c>
      <c r="I105" s="20"/>
      <c r="J105" s="20"/>
      <c r="K105" s="20"/>
      <c r="L105" s="20"/>
      <c r="M105" s="20"/>
    </row>
    <row r="106" spans="1:15" ht="39.950000000000003" customHeight="1">
      <c r="A106" s="11" t="s">
        <v>412</v>
      </c>
      <c r="B106" s="11">
        <v>134</v>
      </c>
      <c r="C106" s="11" t="s">
        <v>206</v>
      </c>
      <c r="D106" s="11" t="s">
        <v>129</v>
      </c>
      <c r="E106" s="11" t="s">
        <v>106</v>
      </c>
      <c r="F106" s="11">
        <f t="shared" si="3"/>
        <v>1</v>
      </c>
      <c r="G106" s="20">
        <v>44.06</v>
      </c>
      <c r="H106" s="20"/>
      <c r="I106" s="20"/>
      <c r="J106" s="20"/>
      <c r="K106" s="20"/>
      <c r="L106" s="20"/>
      <c r="M106" s="20"/>
    </row>
    <row r="107" spans="1:15" ht="39.950000000000003" customHeight="1">
      <c r="A107" s="11" t="s">
        <v>412</v>
      </c>
      <c r="B107" s="11">
        <v>135</v>
      </c>
      <c r="C107" s="11" t="s">
        <v>59</v>
      </c>
      <c r="D107" s="11" t="s">
        <v>541</v>
      </c>
      <c r="F107" s="11">
        <f t="shared" si="3"/>
        <v>1</v>
      </c>
      <c r="G107" s="20" t="s">
        <v>667</v>
      </c>
      <c r="H107" s="20"/>
      <c r="I107" s="20"/>
      <c r="J107" s="20"/>
      <c r="K107" s="20"/>
      <c r="L107" s="20"/>
      <c r="M107" s="20"/>
    </row>
    <row r="108" spans="1:15" ht="39.950000000000003" customHeight="1">
      <c r="A108" s="11" t="s">
        <v>412</v>
      </c>
      <c r="B108" s="11">
        <v>139</v>
      </c>
      <c r="C108" s="11" t="s">
        <v>548</v>
      </c>
      <c r="D108" s="11" t="s">
        <v>549</v>
      </c>
      <c r="E108" s="11" t="s">
        <v>673</v>
      </c>
      <c r="F108" s="11">
        <f>COUNTA(G108:O108)</f>
        <v>1</v>
      </c>
      <c r="G108" s="20">
        <v>51.07</v>
      </c>
      <c r="H108" s="20"/>
      <c r="I108" s="20"/>
      <c r="J108" s="20"/>
      <c r="K108" s="20"/>
      <c r="L108" s="20"/>
      <c r="M108" s="20"/>
    </row>
    <row r="109" spans="1:15" ht="39.950000000000003" customHeight="1">
      <c r="A109" s="11" t="s">
        <v>412</v>
      </c>
      <c r="B109" s="11">
        <v>161</v>
      </c>
      <c r="C109" s="11" t="s">
        <v>577</v>
      </c>
      <c r="D109" s="11" t="s">
        <v>727</v>
      </c>
      <c r="E109" s="11" t="s">
        <v>750</v>
      </c>
      <c r="F109" s="11">
        <f>COUNTA(G109:O109)</f>
        <v>1</v>
      </c>
      <c r="G109" s="37" t="s">
        <v>749</v>
      </c>
      <c r="H109" s="38"/>
      <c r="I109" s="38"/>
      <c r="J109" s="38"/>
      <c r="K109" s="38"/>
      <c r="L109" s="38"/>
      <c r="M109" s="38"/>
      <c r="N109" s="39"/>
    </row>
    <row r="110" spans="1:15" ht="39.950000000000003" customHeight="1">
      <c r="A110" s="26" t="s">
        <v>107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8"/>
    </row>
    <row r="111" spans="1:15" ht="39.950000000000003" customHeight="1">
      <c r="A111" s="11">
        <v>1</v>
      </c>
      <c r="B111" s="11">
        <v>330</v>
      </c>
      <c r="C111" s="11" t="s">
        <v>432</v>
      </c>
      <c r="D111" s="11" t="s">
        <v>433</v>
      </c>
      <c r="F111" s="11">
        <f t="shared" ref="F111:F138" si="4">COUNTA(G111:O111)</f>
        <v>7</v>
      </c>
      <c r="G111" s="20">
        <v>38.200000000000003</v>
      </c>
      <c r="H111" s="20" t="s">
        <v>536</v>
      </c>
      <c r="I111" s="20" t="s">
        <v>537</v>
      </c>
      <c r="J111" s="20" t="s">
        <v>351</v>
      </c>
      <c r="K111" s="20" t="s">
        <v>538</v>
      </c>
      <c r="L111" s="20" t="s">
        <v>539</v>
      </c>
      <c r="M111" s="20" t="s">
        <v>540</v>
      </c>
    </row>
    <row r="112" spans="1:15" ht="39.950000000000003" customHeight="1">
      <c r="A112" s="11">
        <v>2</v>
      </c>
      <c r="B112" s="11">
        <v>309</v>
      </c>
      <c r="C112" s="11" t="s">
        <v>114</v>
      </c>
      <c r="D112" s="11" t="s">
        <v>16</v>
      </c>
      <c r="E112" s="11" t="s">
        <v>115</v>
      </c>
      <c r="F112" s="11">
        <f t="shared" si="4"/>
        <v>7</v>
      </c>
      <c r="G112" s="20">
        <v>44.25</v>
      </c>
      <c r="H112" s="20" t="s">
        <v>454</v>
      </c>
      <c r="I112" s="20" t="s">
        <v>455</v>
      </c>
      <c r="J112" s="20" t="s">
        <v>456</v>
      </c>
      <c r="K112" s="20" t="s">
        <v>457</v>
      </c>
      <c r="L112" s="20" t="s">
        <v>458</v>
      </c>
      <c r="M112" s="20" t="s">
        <v>459</v>
      </c>
    </row>
    <row r="113" spans="1:13" ht="39.950000000000003" customHeight="1">
      <c r="A113" s="11">
        <v>3</v>
      </c>
      <c r="B113" s="11">
        <v>312</v>
      </c>
      <c r="C113" s="11" t="s">
        <v>120</v>
      </c>
      <c r="D113" s="11" t="s">
        <v>121</v>
      </c>
      <c r="F113" s="11">
        <f t="shared" si="4"/>
        <v>6</v>
      </c>
      <c r="G113" s="20">
        <v>49.24</v>
      </c>
      <c r="H113" s="20" t="s">
        <v>466</v>
      </c>
      <c r="I113" s="20" t="s">
        <v>467</v>
      </c>
      <c r="J113" s="20" t="s">
        <v>468</v>
      </c>
      <c r="K113" s="20" t="s">
        <v>469</v>
      </c>
      <c r="L113" s="20" t="s">
        <v>470</v>
      </c>
      <c r="M113" s="20"/>
    </row>
    <row r="114" spans="1:13" ht="39.950000000000003" customHeight="1">
      <c r="A114" s="11">
        <v>4</v>
      </c>
      <c r="B114" s="11">
        <v>326</v>
      </c>
      <c r="C114" s="11" t="s">
        <v>426</v>
      </c>
      <c r="D114" s="11" t="s">
        <v>427</v>
      </c>
      <c r="F114" s="11">
        <f t="shared" si="4"/>
        <v>6</v>
      </c>
      <c r="G114" s="20">
        <v>42.08</v>
      </c>
      <c r="H114" s="20" t="s">
        <v>518</v>
      </c>
      <c r="I114" s="20" t="s">
        <v>519</v>
      </c>
      <c r="J114" s="20" t="s">
        <v>520</v>
      </c>
      <c r="K114" s="20" t="s">
        <v>521</v>
      </c>
      <c r="L114" s="20" t="s">
        <v>522</v>
      </c>
      <c r="M114" s="20"/>
    </row>
    <row r="115" spans="1:13" ht="39.950000000000003" customHeight="1">
      <c r="A115" s="11">
        <v>5</v>
      </c>
      <c r="B115" s="11">
        <v>314</v>
      </c>
      <c r="C115" s="11" t="s">
        <v>171</v>
      </c>
      <c r="D115" s="11" t="s">
        <v>172</v>
      </c>
      <c r="F115" s="11">
        <f t="shared" si="4"/>
        <v>6</v>
      </c>
      <c r="G115" s="20">
        <v>43.48</v>
      </c>
      <c r="H115" s="20" t="s">
        <v>475</v>
      </c>
      <c r="I115" s="20" t="s">
        <v>476</v>
      </c>
      <c r="J115" s="20" t="s">
        <v>477</v>
      </c>
      <c r="K115" s="20" t="s">
        <v>478</v>
      </c>
      <c r="L115" s="20" t="s">
        <v>479</v>
      </c>
      <c r="M115" s="20"/>
    </row>
    <row r="116" spans="1:13" ht="39.950000000000003" customHeight="1">
      <c r="A116" s="11">
        <v>6</v>
      </c>
      <c r="B116" s="11">
        <v>324</v>
      </c>
      <c r="C116" s="11" t="s">
        <v>423</v>
      </c>
      <c r="D116" s="11" t="s">
        <v>424</v>
      </c>
      <c r="F116" s="11">
        <f t="shared" si="4"/>
        <v>6</v>
      </c>
      <c r="G116" s="20">
        <v>46</v>
      </c>
      <c r="H116" s="20" t="s">
        <v>509</v>
      </c>
      <c r="I116" s="20" t="s">
        <v>510</v>
      </c>
      <c r="J116" s="20" t="s">
        <v>511</v>
      </c>
      <c r="K116" s="20" t="s">
        <v>512</v>
      </c>
      <c r="L116" s="20" t="s">
        <v>513</v>
      </c>
      <c r="M116" s="20"/>
    </row>
    <row r="117" spans="1:13" ht="39.950000000000003" customHeight="1">
      <c r="A117" s="11">
        <v>7</v>
      </c>
      <c r="B117" s="11">
        <v>320</v>
      </c>
      <c r="C117" s="11" t="s">
        <v>415</v>
      </c>
      <c r="D117" s="11" t="s">
        <v>416</v>
      </c>
      <c r="E117" s="11" t="s">
        <v>417</v>
      </c>
      <c r="F117" s="11">
        <f t="shared" si="4"/>
        <v>6</v>
      </c>
      <c r="G117" s="20">
        <v>46.05</v>
      </c>
      <c r="H117" s="20" t="s">
        <v>496</v>
      </c>
      <c r="I117" s="20" t="s">
        <v>497</v>
      </c>
      <c r="J117" s="20" t="s">
        <v>498</v>
      </c>
      <c r="K117" s="20" t="s">
        <v>499</v>
      </c>
      <c r="L117" s="20" t="s">
        <v>500</v>
      </c>
      <c r="M117" s="20"/>
    </row>
    <row r="118" spans="1:13" ht="39.950000000000003" customHeight="1">
      <c r="A118" s="11">
        <v>8</v>
      </c>
      <c r="B118" s="11">
        <v>316</v>
      </c>
      <c r="C118" s="11" t="s">
        <v>126</v>
      </c>
      <c r="D118" s="11" t="s">
        <v>127</v>
      </c>
      <c r="E118" s="11" t="s">
        <v>106</v>
      </c>
      <c r="F118" s="11">
        <f t="shared" si="4"/>
        <v>6</v>
      </c>
      <c r="G118" s="20">
        <v>49.59</v>
      </c>
      <c r="H118" s="20" t="s">
        <v>484</v>
      </c>
      <c r="I118" s="20" t="s">
        <v>485</v>
      </c>
      <c r="J118" s="20" t="s">
        <v>486</v>
      </c>
      <c r="K118" s="20" t="s">
        <v>487</v>
      </c>
      <c r="L118" s="20" t="s">
        <v>488</v>
      </c>
      <c r="M118" s="20"/>
    </row>
    <row r="119" spans="1:13" ht="39.950000000000003" customHeight="1">
      <c r="A119" s="11">
        <v>9</v>
      </c>
      <c r="B119" s="11">
        <v>305</v>
      </c>
      <c r="C119" s="11" t="s">
        <v>44</v>
      </c>
      <c r="D119" s="11" t="s">
        <v>110</v>
      </c>
      <c r="E119" s="11" t="s">
        <v>46</v>
      </c>
      <c r="F119" s="11">
        <f t="shared" si="4"/>
        <v>6</v>
      </c>
      <c r="G119" s="20">
        <v>43.57</v>
      </c>
      <c r="H119" s="20" t="s">
        <v>443</v>
      </c>
      <c r="I119" s="20" t="s">
        <v>444</v>
      </c>
      <c r="J119" s="20" t="s">
        <v>445</v>
      </c>
      <c r="K119" s="20" t="s">
        <v>446</v>
      </c>
      <c r="L119" s="20" t="s">
        <v>447</v>
      </c>
      <c r="M119" s="20"/>
    </row>
    <row r="120" spans="1:13" ht="39.950000000000003" customHeight="1">
      <c r="A120" s="11">
        <v>10</v>
      </c>
      <c r="B120" s="11">
        <v>328</v>
      </c>
      <c r="C120" s="11" t="s">
        <v>429</v>
      </c>
      <c r="D120" s="11" t="s">
        <v>430</v>
      </c>
      <c r="F120" s="11">
        <f t="shared" si="4"/>
        <v>6</v>
      </c>
      <c r="G120" s="20">
        <v>55.34</v>
      </c>
      <c r="H120" s="20" t="s">
        <v>527</v>
      </c>
      <c r="I120" s="20" t="s">
        <v>528</v>
      </c>
      <c r="J120" s="20" t="s">
        <v>529</v>
      </c>
      <c r="K120" s="20" t="s">
        <v>530</v>
      </c>
      <c r="L120" s="20" t="s">
        <v>531</v>
      </c>
      <c r="M120" s="20"/>
    </row>
    <row r="121" spans="1:13" ht="39.950000000000003" customHeight="1">
      <c r="A121" s="11">
        <v>11</v>
      </c>
      <c r="B121" s="11">
        <v>327</v>
      </c>
      <c r="C121" s="11" t="s">
        <v>428</v>
      </c>
      <c r="D121" s="11" t="s">
        <v>117</v>
      </c>
      <c r="F121" s="11">
        <f t="shared" si="4"/>
        <v>6</v>
      </c>
      <c r="G121" s="20">
        <v>49.55</v>
      </c>
      <c r="H121" s="20" t="s">
        <v>341</v>
      </c>
      <c r="I121" s="20" t="s">
        <v>523</v>
      </c>
      <c r="J121" s="20" t="s">
        <v>524</v>
      </c>
      <c r="K121" s="20" t="s">
        <v>525</v>
      </c>
      <c r="L121" s="20" t="s">
        <v>526</v>
      </c>
      <c r="M121" s="20"/>
    </row>
    <row r="122" spans="1:13" ht="39.950000000000003" customHeight="1">
      <c r="A122" s="11">
        <v>12</v>
      </c>
      <c r="B122" s="11">
        <v>313</v>
      </c>
      <c r="C122" s="11" t="s">
        <v>12</v>
      </c>
      <c r="D122" s="11" t="s">
        <v>122</v>
      </c>
      <c r="E122" s="11" t="s">
        <v>123</v>
      </c>
      <c r="F122" s="11">
        <f t="shared" si="4"/>
        <v>6</v>
      </c>
      <c r="G122" s="20">
        <v>53.4</v>
      </c>
      <c r="H122" s="20" t="s">
        <v>471</v>
      </c>
      <c r="I122" s="20" t="s">
        <v>472</v>
      </c>
      <c r="J122" s="20">
        <v>34.31</v>
      </c>
      <c r="K122" s="20" t="s">
        <v>473</v>
      </c>
      <c r="L122" s="20" t="s">
        <v>474</v>
      </c>
      <c r="M122" s="20"/>
    </row>
    <row r="123" spans="1:13" ht="39.950000000000003" customHeight="1">
      <c r="A123" s="11">
        <v>13</v>
      </c>
      <c r="B123" s="11">
        <v>322</v>
      </c>
      <c r="C123" s="11" t="s">
        <v>419</v>
      </c>
      <c r="D123" s="11" t="s">
        <v>420</v>
      </c>
      <c r="F123" s="11">
        <f t="shared" si="4"/>
        <v>5</v>
      </c>
      <c r="G123" s="20">
        <v>52.4</v>
      </c>
      <c r="H123" s="20" t="s">
        <v>502</v>
      </c>
      <c r="I123" s="20" t="s">
        <v>503</v>
      </c>
      <c r="J123" s="20" t="s">
        <v>504</v>
      </c>
      <c r="K123" s="20" t="s">
        <v>505</v>
      </c>
      <c r="L123" s="20"/>
      <c r="M123" s="20"/>
    </row>
    <row r="124" spans="1:13" ht="39.950000000000003" customHeight="1">
      <c r="A124" s="11">
        <v>14</v>
      </c>
      <c r="B124" s="11">
        <v>301</v>
      </c>
      <c r="C124" s="11" t="s">
        <v>104</v>
      </c>
      <c r="D124" s="11" t="s">
        <v>105</v>
      </c>
      <c r="E124" s="11" t="s">
        <v>106</v>
      </c>
      <c r="F124" s="11">
        <f t="shared" si="4"/>
        <v>5</v>
      </c>
      <c r="G124" s="20">
        <v>48.39</v>
      </c>
      <c r="H124" s="20" t="s">
        <v>434</v>
      </c>
      <c r="I124" s="20" t="s">
        <v>435</v>
      </c>
      <c r="J124" s="20" t="s">
        <v>436</v>
      </c>
      <c r="K124" s="20" t="s">
        <v>437</v>
      </c>
      <c r="L124" s="20"/>
      <c r="M124" s="20"/>
    </row>
    <row r="125" spans="1:13" ht="39.950000000000003" customHeight="1">
      <c r="A125" s="11">
        <v>15</v>
      </c>
      <c r="B125" s="11">
        <v>329</v>
      </c>
      <c r="C125" s="11" t="s">
        <v>431</v>
      </c>
      <c r="D125" s="11" t="s">
        <v>69</v>
      </c>
      <c r="F125" s="11">
        <f t="shared" si="4"/>
        <v>5</v>
      </c>
      <c r="G125" s="20">
        <v>43.13</v>
      </c>
      <c r="H125" s="20" t="s">
        <v>532</v>
      </c>
      <c r="I125" s="20" t="s">
        <v>533</v>
      </c>
      <c r="J125" s="20" t="s">
        <v>534</v>
      </c>
      <c r="K125" s="20" t="s">
        <v>535</v>
      </c>
      <c r="L125" s="20"/>
      <c r="M125" s="20"/>
    </row>
    <row r="126" spans="1:13" ht="39.950000000000003" customHeight="1">
      <c r="A126" s="11">
        <v>16</v>
      </c>
      <c r="B126" s="11">
        <v>317</v>
      </c>
      <c r="C126" s="11" t="s">
        <v>128</v>
      </c>
      <c r="D126" s="11" t="s">
        <v>129</v>
      </c>
      <c r="F126" s="11">
        <f t="shared" si="4"/>
        <v>5</v>
      </c>
      <c r="G126" s="20">
        <v>55.27</v>
      </c>
      <c r="H126" s="20" t="s">
        <v>489</v>
      </c>
      <c r="I126" s="20" t="s">
        <v>368</v>
      </c>
      <c r="J126" s="20" t="s">
        <v>490</v>
      </c>
      <c r="K126" s="20" t="s">
        <v>491</v>
      </c>
      <c r="L126" s="20"/>
      <c r="M126" s="20"/>
    </row>
    <row r="127" spans="1:13" ht="39.950000000000003" customHeight="1">
      <c r="A127" s="11">
        <v>17</v>
      </c>
      <c r="B127" s="11">
        <v>310</v>
      </c>
      <c r="C127" s="11" t="s">
        <v>116</v>
      </c>
      <c r="D127" s="11" t="s">
        <v>117</v>
      </c>
      <c r="E127" s="11" t="s">
        <v>43</v>
      </c>
      <c r="F127" s="11">
        <f t="shared" si="4"/>
        <v>5</v>
      </c>
      <c r="G127" s="20">
        <v>54.43</v>
      </c>
      <c r="H127" s="20" t="s">
        <v>460</v>
      </c>
      <c r="I127" s="20" t="s">
        <v>461</v>
      </c>
      <c r="J127" s="20" t="s">
        <v>462</v>
      </c>
      <c r="K127" s="20" t="s">
        <v>463</v>
      </c>
      <c r="L127" s="20"/>
      <c r="M127" s="20"/>
    </row>
    <row r="128" spans="1:13" ht="39.950000000000003" customHeight="1">
      <c r="A128" s="11">
        <v>18</v>
      </c>
      <c r="B128" s="11">
        <v>307</v>
      </c>
      <c r="C128" s="11" t="s">
        <v>112</v>
      </c>
      <c r="D128" s="11" t="s">
        <v>113</v>
      </c>
      <c r="F128" s="11">
        <f t="shared" si="4"/>
        <v>5</v>
      </c>
      <c r="G128" s="20">
        <v>55.52</v>
      </c>
      <c r="H128" s="20" t="s">
        <v>450</v>
      </c>
      <c r="I128" s="20" t="s">
        <v>451</v>
      </c>
      <c r="J128" s="20" t="s">
        <v>452</v>
      </c>
      <c r="K128" s="20" t="s">
        <v>453</v>
      </c>
      <c r="L128" s="20"/>
      <c r="M128" s="20"/>
    </row>
    <row r="129" spans="1:15" ht="39.950000000000003" customHeight="1">
      <c r="A129" s="11">
        <v>19</v>
      </c>
      <c r="B129" s="11">
        <v>319</v>
      </c>
      <c r="C129" s="11" t="s">
        <v>131</v>
      </c>
      <c r="D129" s="11" t="s">
        <v>132</v>
      </c>
      <c r="F129" s="11">
        <f t="shared" si="4"/>
        <v>5</v>
      </c>
      <c r="G129" s="20">
        <v>55.05</v>
      </c>
      <c r="H129" s="20" t="s">
        <v>492</v>
      </c>
      <c r="I129" s="20" t="s">
        <v>493</v>
      </c>
      <c r="J129" s="20" t="s">
        <v>494</v>
      </c>
      <c r="K129" s="20" t="s">
        <v>495</v>
      </c>
      <c r="L129" s="20"/>
      <c r="M129" s="20"/>
    </row>
    <row r="130" spans="1:15" ht="39.950000000000003" customHeight="1">
      <c r="A130" s="11">
        <v>20</v>
      </c>
      <c r="B130" s="11">
        <v>315</v>
      </c>
      <c r="C130" s="11" t="s">
        <v>124</v>
      </c>
      <c r="D130" s="11" t="s">
        <v>125</v>
      </c>
      <c r="F130" s="11">
        <f t="shared" si="4"/>
        <v>4</v>
      </c>
      <c r="G130" s="20" t="s">
        <v>480</v>
      </c>
      <c r="H130" s="20" t="s">
        <v>481</v>
      </c>
      <c r="I130" s="20" t="s">
        <v>482</v>
      </c>
      <c r="J130" s="20" t="s">
        <v>483</v>
      </c>
      <c r="K130" s="20"/>
      <c r="L130" s="20"/>
      <c r="M130" s="20"/>
    </row>
    <row r="131" spans="1:15" ht="39.950000000000003" customHeight="1">
      <c r="A131" s="11" t="s">
        <v>412</v>
      </c>
      <c r="B131" s="11">
        <v>325</v>
      </c>
      <c r="C131" s="11" t="s">
        <v>425</v>
      </c>
      <c r="D131" s="11" t="s">
        <v>420</v>
      </c>
      <c r="F131" s="11">
        <f t="shared" si="4"/>
        <v>5</v>
      </c>
      <c r="G131" s="20">
        <v>39.39</v>
      </c>
      <c r="H131" s="20" t="s">
        <v>514</v>
      </c>
      <c r="I131" s="20" t="s">
        <v>515</v>
      </c>
      <c r="J131" s="20" t="s">
        <v>516</v>
      </c>
      <c r="K131" s="20" t="s">
        <v>517</v>
      </c>
      <c r="L131" s="20"/>
      <c r="M131" s="20"/>
    </row>
    <row r="132" spans="1:15" ht="39.950000000000003" customHeight="1">
      <c r="A132" s="11" t="s">
        <v>412</v>
      </c>
      <c r="B132" s="11">
        <v>323</v>
      </c>
      <c r="C132" s="11" t="s">
        <v>421</v>
      </c>
      <c r="D132" s="11" t="s">
        <v>422</v>
      </c>
      <c r="F132" s="11">
        <f t="shared" si="4"/>
        <v>4</v>
      </c>
      <c r="G132" s="20">
        <v>41.48</v>
      </c>
      <c r="H132" s="20" t="s">
        <v>506</v>
      </c>
      <c r="I132" s="20" t="s">
        <v>507</v>
      </c>
      <c r="J132" s="20" t="s">
        <v>508</v>
      </c>
      <c r="K132" s="20"/>
      <c r="L132" s="20"/>
      <c r="M132" s="20"/>
    </row>
    <row r="133" spans="1:15" ht="39.950000000000003" customHeight="1">
      <c r="A133" s="11" t="s">
        <v>412</v>
      </c>
      <c r="B133" s="11">
        <v>306</v>
      </c>
      <c r="C133" s="11" t="s">
        <v>111</v>
      </c>
      <c r="D133" s="11" t="s">
        <v>88</v>
      </c>
      <c r="F133" s="11">
        <f t="shared" si="4"/>
        <v>4</v>
      </c>
      <c r="G133" s="20">
        <v>56.51</v>
      </c>
      <c r="H133" s="20" t="s">
        <v>448</v>
      </c>
      <c r="I133" s="20" t="s">
        <v>442</v>
      </c>
      <c r="J133" s="20" t="s">
        <v>449</v>
      </c>
      <c r="K133" s="20"/>
      <c r="L133" s="20"/>
      <c r="M133" s="20"/>
    </row>
    <row r="134" spans="1:15" ht="39.950000000000003" customHeight="1">
      <c r="A134" s="11" t="s">
        <v>412</v>
      </c>
      <c r="B134" s="11">
        <v>311</v>
      </c>
      <c r="C134" s="11" t="s">
        <v>118</v>
      </c>
      <c r="D134" s="11" t="s">
        <v>119</v>
      </c>
      <c r="E134" s="11" t="s">
        <v>29</v>
      </c>
      <c r="F134" s="11">
        <f t="shared" si="4"/>
        <v>3</v>
      </c>
      <c r="G134" s="20">
        <v>41.08</v>
      </c>
      <c r="H134" s="20" t="s">
        <v>464</v>
      </c>
      <c r="I134" s="20" t="s">
        <v>465</v>
      </c>
      <c r="J134" s="20"/>
      <c r="K134" s="20"/>
      <c r="L134" s="20"/>
      <c r="M134" s="20"/>
    </row>
    <row r="135" spans="1:15" ht="39.950000000000003" customHeight="1">
      <c r="A135" s="11" t="s">
        <v>412</v>
      </c>
      <c r="B135" s="11">
        <v>304</v>
      </c>
      <c r="C135" s="11" t="s">
        <v>108</v>
      </c>
      <c r="D135" s="11" t="s">
        <v>99</v>
      </c>
      <c r="E135" s="11" t="s">
        <v>109</v>
      </c>
      <c r="F135" s="11">
        <f t="shared" si="4"/>
        <v>3</v>
      </c>
      <c r="G135" s="20">
        <v>56.53</v>
      </c>
      <c r="H135" s="20" t="s">
        <v>441</v>
      </c>
      <c r="I135" s="20" t="s">
        <v>442</v>
      </c>
      <c r="J135" s="20"/>
      <c r="K135" s="20"/>
      <c r="L135" s="20"/>
      <c r="M135" s="20"/>
    </row>
    <row r="136" spans="1:15" ht="39.950000000000003" customHeight="1">
      <c r="A136" s="11" t="s">
        <v>412</v>
      </c>
      <c r="B136" s="11">
        <v>303</v>
      </c>
      <c r="C136" s="11" t="s">
        <v>200</v>
      </c>
      <c r="D136" s="11" t="s">
        <v>201</v>
      </c>
      <c r="F136" s="11">
        <f t="shared" si="4"/>
        <v>3</v>
      </c>
      <c r="G136" s="20" t="s">
        <v>438</v>
      </c>
      <c r="H136" s="20" t="s">
        <v>439</v>
      </c>
      <c r="I136" s="20" t="s">
        <v>440</v>
      </c>
      <c r="J136" s="20"/>
      <c r="K136" s="20"/>
      <c r="L136" s="20"/>
      <c r="M136" s="20"/>
    </row>
    <row r="137" spans="1:15" ht="39.950000000000003" customHeight="1">
      <c r="A137" s="11" t="s">
        <v>412</v>
      </c>
      <c r="B137" s="11">
        <v>321</v>
      </c>
      <c r="C137" s="11" t="s">
        <v>418</v>
      </c>
      <c r="D137" s="11" t="s">
        <v>93</v>
      </c>
      <c r="F137" s="11">
        <f t="shared" si="4"/>
        <v>2</v>
      </c>
      <c r="G137" s="20">
        <v>54.2</v>
      </c>
      <c r="H137" s="20" t="s">
        <v>501</v>
      </c>
      <c r="I137" s="20"/>
      <c r="J137" s="20"/>
      <c r="K137" s="20"/>
      <c r="L137" s="20"/>
      <c r="M137" s="20"/>
    </row>
    <row r="138" spans="1:15" ht="39.950000000000003" customHeight="1">
      <c r="A138" s="11" t="s">
        <v>412</v>
      </c>
      <c r="B138" s="11">
        <v>318</v>
      </c>
      <c r="C138" s="11" t="s">
        <v>130</v>
      </c>
      <c r="D138" s="11" t="s">
        <v>13</v>
      </c>
      <c r="E138" s="11" t="s">
        <v>106</v>
      </c>
      <c r="F138" s="11">
        <f t="shared" si="4"/>
        <v>1</v>
      </c>
      <c r="G138" s="20">
        <v>57.07</v>
      </c>
      <c r="H138" s="20"/>
      <c r="I138" s="20"/>
      <c r="J138" s="20"/>
      <c r="K138" s="20"/>
      <c r="L138" s="20"/>
      <c r="M138" s="20"/>
    </row>
    <row r="139" spans="1:15" ht="39.950000000000003" customHeight="1">
      <c r="A139" s="26" t="s">
        <v>173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8"/>
    </row>
    <row r="140" spans="1:15" ht="39.950000000000003" customHeight="1">
      <c r="A140" s="11">
        <v>1</v>
      </c>
      <c r="B140" s="11">
        <v>174</v>
      </c>
      <c r="C140" s="11" t="s">
        <v>312</v>
      </c>
      <c r="D140" s="11" t="s">
        <v>142</v>
      </c>
      <c r="E140" s="11" t="s">
        <v>106</v>
      </c>
      <c r="F140" s="11">
        <f t="shared" ref="F140:F146" si="5">COUNTA(G140:O140)</f>
        <v>4</v>
      </c>
      <c r="G140" s="22">
        <v>41.36</v>
      </c>
      <c r="H140" s="22" t="s">
        <v>320</v>
      </c>
      <c r="I140" s="22" t="s">
        <v>326</v>
      </c>
      <c r="J140" s="23" t="s">
        <v>331</v>
      </c>
    </row>
    <row r="141" spans="1:15" ht="39.950000000000003" customHeight="1">
      <c r="A141" s="11">
        <v>2</v>
      </c>
      <c r="B141" s="11">
        <v>172</v>
      </c>
      <c r="C141" s="11" t="s">
        <v>98</v>
      </c>
      <c r="D141" s="11" t="s">
        <v>99</v>
      </c>
      <c r="E141" s="11" t="s">
        <v>86</v>
      </c>
      <c r="F141" s="11">
        <f t="shared" si="5"/>
        <v>4</v>
      </c>
      <c r="G141" s="22" t="s">
        <v>311</v>
      </c>
      <c r="H141" s="22" t="s">
        <v>319</v>
      </c>
      <c r="I141" s="22" t="s">
        <v>324</v>
      </c>
      <c r="J141" s="23" t="s">
        <v>330</v>
      </c>
    </row>
    <row r="142" spans="1:15" ht="39.950000000000003" customHeight="1">
      <c r="A142" s="11">
        <v>3</v>
      </c>
      <c r="B142" s="11">
        <v>175</v>
      </c>
      <c r="C142" s="11" t="s">
        <v>313</v>
      </c>
      <c r="D142" s="11" t="s">
        <v>91</v>
      </c>
      <c r="F142" s="11">
        <f t="shared" si="5"/>
        <v>4</v>
      </c>
      <c r="G142" s="22">
        <v>48.56</v>
      </c>
      <c r="H142" s="22" t="s">
        <v>321</v>
      </c>
      <c r="I142" s="22" t="s">
        <v>327</v>
      </c>
      <c r="J142" s="23" t="s">
        <v>332</v>
      </c>
    </row>
    <row r="143" spans="1:15" ht="39.950000000000003" customHeight="1">
      <c r="A143" s="11">
        <v>4</v>
      </c>
      <c r="B143" s="11">
        <v>173</v>
      </c>
      <c r="C143" s="11" t="s">
        <v>143</v>
      </c>
      <c r="D143" s="11" t="s">
        <v>144</v>
      </c>
      <c r="E143" s="11" t="s">
        <v>46</v>
      </c>
      <c r="F143" s="11">
        <f t="shared" si="5"/>
        <v>3</v>
      </c>
      <c r="G143" s="22">
        <v>40.369999999999997</v>
      </c>
      <c r="H143" s="22">
        <v>1.23</v>
      </c>
      <c r="I143" s="22" t="s">
        <v>325</v>
      </c>
      <c r="J143" s="23"/>
    </row>
    <row r="144" spans="1:15" ht="39.950000000000003" customHeight="1">
      <c r="A144" s="11">
        <v>5</v>
      </c>
      <c r="B144" s="11">
        <v>171</v>
      </c>
      <c r="C144" s="11" t="s">
        <v>133</v>
      </c>
      <c r="D144" s="11" t="s">
        <v>134</v>
      </c>
      <c r="E144" s="11" t="s">
        <v>135</v>
      </c>
      <c r="F144" s="11">
        <f t="shared" si="5"/>
        <v>3</v>
      </c>
      <c r="G144" s="22" t="s">
        <v>311</v>
      </c>
      <c r="H144" s="22" t="s">
        <v>318</v>
      </c>
      <c r="I144" s="22" t="s">
        <v>333</v>
      </c>
      <c r="J144" s="23"/>
    </row>
    <row r="145" spans="1:15" ht="39.950000000000003" customHeight="1">
      <c r="A145" s="11">
        <v>6</v>
      </c>
      <c r="B145" s="11">
        <v>176</v>
      </c>
      <c r="C145" s="11" t="s">
        <v>314</v>
      </c>
      <c r="D145" s="11" t="s">
        <v>315</v>
      </c>
      <c r="F145" s="11">
        <f t="shared" si="5"/>
        <v>3</v>
      </c>
      <c r="G145" s="22">
        <v>58.09</v>
      </c>
      <c r="H145" s="22" t="s">
        <v>322</v>
      </c>
      <c r="I145" s="22" t="s">
        <v>328</v>
      </c>
      <c r="J145" s="23"/>
    </row>
    <row r="146" spans="1:15" ht="39.950000000000003" customHeight="1">
      <c r="A146" s="11">
        <v>7</v>
      </c>
      <c r="B146" s="11">
        <v>177</v>
      </c>
      <c r="C146" s="11" t="s">
        <v>316</v>
      </c>
      <c r="D146" s="11" t="s">
        <v>317</v>
      </c>
      <c r="F146" s="11">
        <f t="shared" si="5"/>
        <v>3</v>
      </c>
      <c r="G146" s="22">
        <v>50.56</v>
      </c>
      <c r="H146" s="22" t="s">
        <v>323</v>
      </c>
      <c r="I146" s="22" t="s">
        <v>329</v>
      </c>
      <c r="J146" s="23"/>
    </row>
    <row r="147" spans="1:15" ht="39.950000000000003" customHeight="1">
      <c r="A147" s="26" t="s">
        <v>174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8"/>
    </row>
    <row r="148" spans="1:15" ht="39.950000000000003" customHeight="1">
      <c r="A148" s="11">
        <v>1</v>
      </c>
      <c r="B148" s="11">
        <v>362</v>
      </c>
      <c r="C148" s="11" t="s">
        <v>147</v>
      </c>
      <c r="D148" s="11" t="s">
        <v>134</v>
      </c>
      <c r="F148" s="11">
        <f t="shared" ref="F148:F161" si="6">COUNTA(G148:O148)</f>
        <v>7</v>
      </c>
      <c r="G148" s="20">
        <v>41.41</v>
      </c>
      <c r="H148" s="20" t="s">
        <v>340</v>
      </c>
      <c r="I148" s="20" t="s">
        <v>354</v>
      </c>
      <c r="J148" s="20" t="s">
        <v>368</v>
      </c>
      <c r="K148" s="20" t="s">
        <v>382</v>
      </c>
      <c r="L148" s="20" t="s">
        <v>393</v>
      </c>
      <c r="M148" s="20" t="s">
        <v>411</v>
      </c>
      <c r="N148" s="20"/>
    </row>
    <row r="149" spans="1:15" ht="39.950000000000003" customHeight="1">
      <c r="A149" s="11">
        <v>2</v>
      </c>
      <c r="B149" s="11">
        <v>354</v>
      </c>
      <c r="C149" s="11" t="s">
        <v>139</v>
      </c>
      <c r="D149" s="11" t="s">
        <v>56</v>
      </c>
      <c r="F149" s="11">
        <f t="shared" si="6"/>
        <v>7</v>
      </c>
      <c r="G149" s="20">
        <v>42.04</v>
      </c>
      <c r="H149" s="20" t="s">
        <v>335</v>
      </c>
      <c r="I149" s="20" t="s">
        <v>350</v>
      </c>
      <c r="J149" s="20" t="s">
        <v>363</v>
      </c>
      <c r="K149" s="20" t="s">
        <v>377</v>
      </c>
      <c r="L149" s="20" t="s">
        <v>389</v>
      </c>
      <c r="M149" s="20" t="s">
        <v>400</v>
      </c>
      <c r="N149" s="20"/>
    </row>
    <row r="150" spans="1:15" ht="39.950000000000003" customHeight="1">
      <c r="A150" s="11">
        <v>3</v>
      </c>
      <c r="B150" s="11">
        <v>360</v>
      </c>
      <c r="C150" s="11" t="s">
        <v>145</v>
      </c>
      <c r="D150" s="11" t="s">
        <v>132</v>
      </c>
      <c r="E150" s="11" t="s">
        <v>146</v>
      </c>
      <c r="F150" s="11">
        <f t="shared" si="6"/>
        <v>6</v>
      </c>
      <c r="G150" s="20">
        <v>45.22</v>
      </c>
      <c r="H150" s="20" t="s">
        <v>338</v>
      </c>
      <c r="I150" s="20" t="s">
        <v>348</v>
      </c>
      <c r="J150" s="20" t="s">
        <v>366</v>
      </c>
      <c r="K150" s="20" t="s">
        <v>380</v>
      </c>
      <c r="L150" s="20" t="s">
        <v>391</v>
      </c>
      <c r="M150" s="20"/>
      <c r="N150" s="20"/>
    </row>
    <row r="151" spans="1:15" ht="39.950000000000003" customHeight="1">
      <c r="A151" s="11">
        <v>4</v>
      </c>
      <c r="B151" s="11">
        <v>355</v>
      </c>
      <c r="C151" s="11" t="s">
        <v>175</v>
      </c>
      <c r="D151" s="11" t="s">
        <v>176</v>
      </c>
      <c r="E151" s="11" t="s">
        <v>140</v>
      </c>
      <c r="F151" s="11">
        <f t="shared" si="6"/>
        <v>6</v>
      </c>
      <c r="G151" s="20">
        <v>40.409999999999997</v>
      </c>
      <c r="H151" s="20" t="s">
        <v>336</v>
      </c>
      <c r="I151" s="20" t="s">
        <v>413</v>
      </c>
      <c r="J151" s="20" t="s">
        <v>364</v>
      </c>
      <c r="K151" s="20" t="s">
        <v>378</v>
      </c>
      <c r="L151" s="20" t="s">
        <v>390</v>
      </c>
      <c r="M151" s="20"/>
      <c r="N151" s="20"/>
    </row>
    <row r="152" spans="1:15" ht="39.950000000000003" customHeight="1">
      <c r="A152" s="11">
        <v>5</v>
      </c>
      <c r="B152" s="11">
        <v>353</v>
      </c>
      <c r="C152" s="11" t="s">
        <v>138</v>
      </c>
      <c r="D152" s="11" t="s">
        <v>80</v>
      </c>
      <c r="F152" s="11">
        <f t="shared" si="6"/>
        <v>6</v>
      </c>
      <c r="G152" s="20">
        <v>44</v>
      </c>
      <c r="H152" s="20" t="s">
        <v>334</v>
      </c>
      <c r="I152" s="20" t="s">
        <v>349</v>
      </c>
      <c r="J152" s="20" t="s">
        <v>362</v>
      </c>
      <c r="K152" s="20" t="s">
        <v>376</v>
      </c>
      <c r="L152" s="20" t="s">
        <v>388</v>
      </c>
      <c r="M152" s="20"/>
      <c r="N152" s="20"/>
    </row>
    <row r="153" spans="1:15" ht="39.950000000000003" customHeight="1">
      <c r="A153" s="11">
        <v>6</v>
      </c>
      <c r="B153" s="11">
        <v>368</v>
      </c>
      <c r="C153" s="11" t="s">
        <v>405</v>
      </c>
      <c r="D153" s="11" t="s">
        <v>142</v>
      </c>
      <c r="E153" s="11" t="s">
        <v>247</v>
      </c>
      <c r="F153" s="11">
        <f t="shared" si="6"/>
        <v>6</v>
      </c>
      <c r="G153" s="20">
        <v>44.14</v>
      </c>
      <c r="H153" s="20" t="s">
        <v>346</v>
      </c>
      <c r="I153" s="20" t="s">
        <v>360</v>
      </c>
      <c r="J153" s="20" t="s">
        <v>374</v>
      </c>
      <c r="K153" s="20" t="s">
        <v>386</v>
      </c>
      <c r="L153" s="20" t="s">
        <v>398</v>
      </c>
      <c r="M153" s="20"/>
      <c r="N153" s="20"/>
    </row>
    <row r="154" spans="1:15" ht="39.950000000000003" customHeight="1">
      <c r="A154" s="11">
        <v>7</v>
      </c>
      <c r="B154" s="11">
        <v>366</v>
      </c>
      <c r="C154" s="11" t="s">
        <v>409</v>
      </c>
      <c r="D154" s="11" t="s">
        <v>403</v>
      </c>
      <c r="F154" s="11">
        <f t="shared" si="6"/>
        <v>6</v>
      </c>
      <c r="G154" s="20">
        <v>50.25</v>
      </c>
      <c r="H154" s="20" t="s">
        <v>344</v>
      </c>
      <c r="I154" s="20" t="s">
        <v>358</v>
      </c>
      <c r="J154" s="20" t="s">
        <v>372</v>
      </c>
      <c r="K154" s="20" t="s">
        <v>311</v>
      </c>
      <c r="L154" s="20" t="s">
        <v>396</v>
      </c>
      <c r="M154" s="20"/>
      <c r="N154" s="20"/>
    </row>
    <row r="155" spans="1:15" ht="39.950000000000003" customHeight="1">
      <c r="A155" s="11">
        <v>8</v>
      </c>
      <c r="B155" s="11">
        <v>364</v>
      </c>
      <c r="C155" s="11" t="s">
        <v>407</v>
      </c>
      <c r="D155" s="11" t="s">
        <v>401</v>
      </c>
      <c r="F155" s="11">
        <f t="shared" si="6"/>
        <v>6</v>
      </c>
      <c r="G155" s="20">
        <v>47.21</v>
      </c>
      <c r="H155" s="20" t="s">
        <v>342</v>
      </c>
      <c r="I155" s="20" t="s">
        <v>356</v>
      </c>
      <c r="J155" s="20" t="s">
        <v>370</v>
      </c>
      <c r="K155" s="20" t="s">
        <v>384</v>
      </c>
      <c r="L155" s="20" t="s">
        <v>395</v>
      </c>
      <c r="M155" s="20"/>
      <c r="N155" s="20"/>
    </row>
    <row r="156" spans="1:15" ht="39.950000000000003" customHeight="1">
      <c r="A156" s="11">
        <v>9</v>
      </c>
      <c r="B156" s="11">
        <v>367</v>
      </c>
      <c r="C156" s="11" t="s">
        <v>410</v>
      </c>
      <c r="D156" s="11" t="s">
        <v>52</v>
      </c>
      <c r="E156" s="11" t="s">
        <v>50</v>
      </c>
      <c r="F156" s="11">
        <f t="shared" si="6"/>
        <v>6</v>
      </c>
      <c r="G156" s="20">
        <v>42.22</v>
      </c>
      <c r="H156" s="20" t="s">
        <v>345</v>
      </c>
      <c r="I156" s="20" t="s">
        <v>359</v>
      </c>
      <c r="J156" s="20" t="s">
        <v>373</v>
      </c>
      <c r="K156" s="20" t="s">
        <v>385</v>
      </c>
      <c r="L156" s="20" t="s">
        <v>397</v>
      </c>
      <c r="M156" s="20"/>
      <c r="N156" s="20"/>
    </row>
    <row r="157" spans="1:15" ht="39.950000000000003" customHeight="1">
      <c r="A157" s="11">
        <v>10</v>
      </c>
      <c r="B157" s="11">
        <v>369</v>
      </c>
      <c r="C157" s="11" t="s">
        <v>404</v>
      </c>
      <c r="D157" s="11" t="s">
        <v>88</v>
      </c>
      <c r="F157" s="11">
        <f t="shared" si="6"/>
        <v>6</v>
      </c>
      <c r="G157" s="20">
        <v>54.24</v>
      </c>
      <c r="H157" s="20" t="s">
        <v>347</v>
      </c>
      <c r="I157" s="20" t="s">
        <v>361</v>
      </c>
      <c r="J157" s="20" t="s">
        <v>375</v>
      </c>
      <c r="K157" s="20" t="s">
        <v>387</v>
      </c>
      <c r="L157" s="20" t="s">
        <v>399</v>
      </c>
      <c r="M157" s="20"/>
      <c r="N157" s="20"/>
    </row>
    <row r="158" spans="1:15" ht="39.950000000000003" customHeight="1">
      <c r="A158" s="11">
        <v>11</v>
      </c>
      <c r="B158" s="11">
        <v>363</v>
      </c>
      <c r="C158" s="11" t="s">
        <v>406</v>
      </c>
      <c r="D158" s="11" t="s">
        <v>88</v>
      </c>
      <c r="E158" s="11" t="s">
        <v>43</v>
      </c>
      <c r="F158" s="11">
        <f t="shared" si="6"/>
        <v>6</v>
      </c>
      <c r="G158" s="20">
        <v>46.5</v>
      </c>
      <c r="H158" s="20" t="s">
        <v>341</v>
      </c>
      <c r="I158" s="20" t="s">
        <v>355</v>
      </c>
      <c r="J158" s="20" t="s">
        <v>369</v>
      </c>
      <c r="K158" s="20" t="s">
        <v>383</v>
      </c>
      <c r="L158" s="20" t="s">
        <v>394</v>
      </c>
      <c r="M158" s="20"/>
      <c r="N158" s="20"/>
    </row>
    <row r="159" spans="1:15" ht="39.950000000000003" customHeight="1">
      <c r="A159" s="11">
        <v>12</v>
      </c>
      <c r="B159" s="11">
        <v>361</v>
      </c>
      <c r="C159" s="11" t="s">
        <v>202</v>
      </c>
      <c r="D159" s="11" t="s">
        <v>203</v>
      </c>
      <c r="F159" s="11">
        <f t="shared" si="6"/>
        <v>6</v>
      </c>
      <c r="G159" s="20">
        <v>47.47</v>
      </c>
      <c r="H159" s="20" t="s">
        <v>339</v>
      </c>
      <c r="I159" s="20" t="s">
        <v>353</v>
      </c>
      <c r="J159" s="20" t="s">
        <v>367</v>
      </c>
      <c r="K159" s="20" t="s">
        <v>381</v>
      </c>
      <c r="L159" s="20" t="s">
        <v>392</v>
      </c>
      <c r="M159" s="20"/>
      <c r="N159" s="20"/>
    </row>
    <row r="160" spans="1:15" ht="39.950000000000003" customHeight="1">
      <c r="A160" s="11">
        <v>13</v>
      </c>
      <c r="B160" s="11">
        <v>356</v>
      </c>
      <c r="C160" s="11" t="s">
        <v>141</v>
      </c>
      <c r="D160" s="11" t="s">
        <v>142</v>
      </c>
      <c r="E160" s="11" t="s">
        <v>46</v>
      </c>
      <c r="F160" s="11">
        <f t="shared" si="6"/>
        <v>5</v>
      </c>
      <c r="G160" s="20">
        <v>48.45</v>
      </c>
      <c r="H160" s="20" t="s">
        <v>337</v>
      </c>
      <c r="I160" s="20" t="s">
        <v>352</v>
      </c>
      <c r="J160" s="20" t="s">
        <v>365</v>
      </c>
      <c r="K160" s="20" t="s">
        <v>379</v>
      </c>
      <c r="L160" s="20"/>
      <c r="M160" s="20"/>
      <c r="N160" s="20"/>
    </row>
    <row r="161" spans="1:14" ht="39.950000000000003" customHeight="1">
      <c r="A161" s="11" t="s">
        <v>412</v>
      </c>
      <c r="B161" s="11">
        <v>365</v>
      </c>
      <c r="C161" s="11" t="s">
        <v>408</v>
      </c>
      <c r="D161" s="11" t="s">
        <v>402</v>
      </c>
      <c r="E161" s="11" t="s">
        <v>50</v>
      </c>
      <c r="F161" s="11">
        <f t="shared" si="6"/>
        <v>4</v>
      </c>
      <c r="G161" s="20">
        <v>43.28</v>
      </c>
      <c r="H161" s="20" t="s">
        <v>343</v>
      </c>
      <c r="I161" s="20" t="s">
        <v>357</v>
      </c>
      <c r="J161" s="20" t="s">
        <v>371</v>
      </c>
      <c r="K161" s="20"/>
      <c r="L161" s="20"/>
      <c r="M161" s="20"/>
      <c r="N161" s="20"/>
    </row>
    <row r="164" spans="1:14" ht="39.950000000000003" customHeight="1">
      <c r="A164" s="13"/>
      <c r="B164" s="35" t="s">
        <v>207</v>
      </c>
      <c r="C164" s="36"/>
    </row>
    <row r="165" spans="1:14" ht="39.950000000000003" customHeight="1">
      <c r="B165" s="11">
        <v>451</v>
      </c>
    </row>
    <row r="166" spans="1:14" ht="39.950000000000003" customHeight="1">
      <c r="B166" s="11">
        <v>452</v>
      </c>
    </row>
    <row r="167" spans="1:14" ht="39.950000000000003" customHeight="1">
      <c r="B167" s="11">
        <v>453</v>
      </c>
    </row>
    <row r="168" spans="1:14" ht="39.950000000000003" customHeight="1">
      <c r="B168" s="11">
        <v>454</v>
      </c>
    </row>
    <row r="169" spans="1:14" ht="39.950000000000003" customHeight="1">
      <c r="B169" s="11">
        <v>455</v>
      </c>
    </row>
    <row r="170" spans="1:14" ht="39.950000000000003" customHeight="1">
      <c r="B170" s="11">
        <v>456</v>
      </c>
    </row>
    <row r="172" spans="1:14" ht="39.950000000000003" customHeight="1">
      <c r="A172" s="13"/>
      <c r="B172" s="35" t="s">
        <v>208</v>
      </c>
      <c r="C172" s="36"/>
    </row>
    <row r="173" spans="1:14" ht="39.950000000000003" customHeight="1">
      <c r="B173" s="11">
        <v>471</v>
      </c>
    </row>
    <row r="174" spans="1:14" ht="39.950000000000003" customHeight="1">
      <c r="B174" s="11">
        <v>472</v>
      </c>
    </row>
    <row r="175" spans="1:14" ht="39.950000000000003" customHeight="1">
      <c r="B175" s="11">
        <v>473</v>
      </c>
    </row>
    <row r="176" spans="1:14" ht="39.950000000000003" customHeight="1">
      <c r="B176" s="11">
        <v>474</v>
      </c>
    </row>
    <row r="177" spans="2:2" ht="39.950000000000003" customHeight="1">
      <c r="B177" s="11">
        <v>475</v>
      </c>
    </row>
  </sheetData>
  <mergeCells count="16">
    <mergeCell ref="B164:C164"/>
    <mergeCell ref="B172:C172"/>
    <mergeCell ref="A21:O21"/>
    <mergeCell ref="G109:N109"/>
    <mergeCell ref="A110:O110"/>
    <mergeCell ref="A139:O139"/>
    <mergeCell ref="A8:O8"/>
    <mergeCell ref="A12:O12"/>
    <mergeCell ref="A147:O147"/>
    <mergeCell ref="E1:H1"/>
    <mergeCell ref="E2:H2"/>
    <mergeCell ref="E3:H3"/>
    <mergeCell ref="E4:H4"/>
    <mergeCell ref="A33:O33"/>
    <mergeCell ref="A39:O39"/>
    <mergeCell ref="A43:O43"/>
  </mergeCells>
  <phoneticPr fontId="3" type="noConversion"/>
  <conditionalFormatting sqref="H44:H108 H9:H11 H7 H13:H20 H22:H32 H34:H38 H40:H42 H111:H138 H140:H146 H148:H65536">
    <cfRule type="containsText" dxfId="1" priority="1" operator="containsText" text="ONE DAY">
      <formula>NOT(ISERROR(SEARCH("ONE DAY",H7)))</formula>
    </cfRule>
  </conditionalFormatting>
  <pageMargins left="0.25" right="0.25" top="0.75" bottom="0.75" header="0.3" footer="0.3"/>
  <pageSetup orientation="landscape" horizontalDpi="300" verticalDpi="0" r:id="rId1"/>
  <rowBreaks count="8" manualBreakCount="8">
    <brk id="12" max="16383" man="1"/>
    <brk id="21" max="16383" man="1"/>
    <brk id="33" max="16383" man="1"/>
    <brk id="39" max="16383" man="1"/>
    <brk id="44" max="16383" man="1"/>
    <brk id="110" max="16383" man="1"/>
    <brk id="139" max="16383" man="1"/>
    <brk id="1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1"/>
  <sheetViews>
    <sheetView topLeftCell="A8" zoomScaleNormal="100" workbookViewId="0">
      <selection activeCell="G18" sqref="G18"/>
    </sheetView>
  </sheetViews>
  <sheetFormatPr defaultRowHeight="15"/>
  <cols>
    <col min="2" max="2" width="26.28515625" customWidth="1"/>
    <col min="3" max="3" width="9" customWidth="1"/>
    <col min="5" max="5" width="11.5703125" customWidth="1"/>
    <col min="7" max="7" width="26.85546875" customWidth="1"/>
    <col min="9" max="9" width="9.28515625" customWidth="1"/>
  </cols>
  <sheetData>
    <row r="2" spans="2:11" ht="27.75" customHeight="1">
      <c r="B2" t="s">
        <v>160</v>
      </c>
      <c r="C2" t="s">
        <v>161</v>
      </c>
      <c r="D2" t="s">
        <v>162</v>
      </c>
      <c r="E2" s="3" t="s">
        <v>163</v>
      </c>
    </row>
    <row r="3" spans="2:11" ht="30">
      <c r="B3" s="4"/>
      <c r="C3" s="4" t="s">
        <v>157</v>
      </c>
      <c r="D3" s="4"/>
      <c r="E3" s="5" t="s">
        <v>158</v>
      </c>
    </row>
    <row r="4" spans="2:11">
      <c r="B4" s="1" t="s">
        <v>151</v>
      </c>
      <c r="C4">
        <f ca="1">COUNTIF(Registrations!C$9:C$260,"*")</f>
        <v>145</v>
      </c>
    </row>
    <row r="6" spans="2:11">
      <c r="B6" t="s">
        <v>148</v>
      </c>
      <c r="C6" t="e">
        <f ca="1">COUNTIF(Registrations!#REF!,"&gt;39")</f>
        <v>#REF!</v>
      </c>
      <c r="D6" s="2" t="e">
        <f t="shared" ref="D6:D11" si="0">C6/C$4</f>
        <v>#REF!</v>
      </c>
      <c r="E6" s="2">
        <v>0</v>
      </c>
    </row>
    <row r="7" spans="2:11">
      <c r="B7" t="s">
        <v>149</v>
      </c>
      <c r="C7" t="e">
        <f ca="1">COUNTIF(Registrations!#REF!,"&lt;40")</f>
        <v>#REF!</v>
      </c>
      <c r="D7" s="2" t="e">
        <f t="shared" si="0"/>
        <v>#REF!</v>
      </c>
      <c r="E7" s="2">
        <v>0</v>
      </c>
    </row>
    <row r="8" spans="2:11">
      <c r="B8" t="s">
        <v>152</v>
      </c>
      <c r="C8" t="e">
        <f ca="1">COUNTIF(Registrations!#REF!,"*female*")</f>
        <v>#REF!</v>
      </c>
      <c r="D8" s="2" t="e">
        <f t="shared" si="0"/>
        <v>#REF!</v>
      </c>
      <c r="E8" s="2">
        <v>0.5</v>
      </c>
    </row>
    <row r="9" spans="2:11">
      <c r="B9" t="s">
        <v>153</v>
      </c>
      <c r="C9" t="e">
        <f ca="1">C4-C8</f>
        <v>#REF!</v>
      </c>
      <c r="D9" s="2" t="e">
        <f t="shared" si="0"/>
        <v>#REF!</v>
      </c>
      <c r="E9" s="2">
        <v>0.5</v>
      </c>
    </row>
    <row r="10" spans="2:11">
      <c r="B10" t="s">
        <v>155</v>
      </c>
      <c r="C10" t="e">
        <f ca="1">COUNTIF(Registrations!#REF!,"*single*")</f>
        <v>#REF!</v>
      </c>
      <c r="D10" s="2" t="e">
        <f t="shared" si="0"/>
        <v>#REF!</v>
      </c>
      <c r="E10" s="2">
        <v>0.4</v>
      </c>
    </row>
    <row r="11" spans="2:11">
      <c r="B11" t="s">
        <v>156</v>
      </c>
      <c r="C11" t="e">
        <f ca="1">COUNTIF(Registrations!#REF!,"*duo*")</f>
        <v>#REF!</v>
      </c>
      <c r="D11" s="2" t="e">
        <f t="shared" si="0"/>
        <v>#REF!</v>
      </c>
      <c r="E11" s="2">
        <v>0.2</v>
      </c>
    </row>
    <row r="12" spans="2:11">
      <c r="D12" s="2"/>
    </row>
    <row r="13" spans="2:11">
      <c r="D13" s="2"/>
    </row>
    <row r="14" spans="2:11" ht="30">
      <c r="B14" s="1" t="s">
        <v>159</v>
      </c>
      <c r="D14" s="2"/>
      <c r="H14" t="s">
        <v>183</v>
      </c>
      <c r="I14" t="s">
        <v>184</v>
      </c>
      <c r="J14" s="3" t="s">
        <v>185</v>
      </c>
      <c r="K14" s="3" t="s">
        <v>186</v>
      </c>
    </row>
    <row r="15" spans="2:11">
      <c r="B15" t="s">
        <v>5</v>
      </c>
      <c r="C15" t="e">
        <f ca="1">COUNTIF(Registrations!#REF!,B15)</f>
        <v>#REF!</v>
      </c>
      <c r="D15" s="2" t="e">
        <f t="shared" ref="D15:D24" si="1">C15/C$4</f>
        <v>#REF!</v>
      </c>
      <c r="G15" s="7" t="str">
        <f>B21</f>
        <v>Solo Male 3</v>
      </c>
      <c r="H15">
        <v>101</v>
      </c>
      <c r="I15">
        <f>H15+J15-1</f>
        <v>170</v>
      </c>
      <c r="J15">
        <v>70</v>
      </c>
      <c r="K15" t="e">
        <f>C21</f>
        <v>#REF!</v>
      </c>
    </row>
    <row r="16" spans="2:11">
      <c r="B16" t="s">
        <v>10</v>
      </c>
      <c r="C16" t="e">
        <f ca="1">COUNTIF(Registrations!#REF!,B16)</f>
        <v>#REF!</v>
      </c>
      <c r="D16" s="2" t="e">
        <f t="shared" si="1"/>
        <v>#REF!</v>
      </c>
      <c r="G16" s="7" t="str">
        <f>B23</f>
        <v>Solo Male Singlespeed 3</v>
      </c>
      <c r="H16">
        <f>I15+1</f>
        <v>171</v>
      </c>
      <c r="I16">
        <f t="shared" ref="I16:I24" si="2">H16+J16-1</f>
        <v>190</v>
      </c>
      <c r="J16">
        <v>20</v>
      </c>
      <c r="K16" t="e">
        <f>C23</f>
        <v>#REF!</v>
      </c>
    </row>
    <row r="17" spans="2:11">
      <c r="B17" t="s">
        <v>20</v>
      </c>
      <c r="C17" t="e">
        <f ca="1">COUNTIF(Registrations!#REF!,B17)</f>
        <v>#REF!</v>
      </c>
      <c r="D17" s="2" t="e">
        <f t="shared" si="1"/>
        <v>#REF!</v>
      </c>
      <c r="G17" s="8" t="str">
        <f>B17</f>
        <v>Solo Female 3</v>
      </c>
      <c r="H17">
        <f>I16+1</f>
        <v>191</v>
      </c>
      <c r="I17">
        <f t="shared" si="2"/>
        <v>210</v>
      </c>
      <c r="J17">
        <v>20</v>
      </c>
      <c r="K17" t="e">
        <f>C17</f>
        <v>#REF!</v>
      </c>
    </row>
    <row r="18" spans="2:11">
      <c r="B18" t="s">
        <v>36</v>
      </c>
      <c r="C18" t="e">
        <f ca="1">COUNTIF(Registrations!#REF!,B18)</f>
        <v>#REF!</v>
      </c>
      <c r="D18" s="2" t="e">
        <f t="shared" si="1"/>
        <v>#REF!</v>
      </c>
      <c r="G18" s="8" t="str">
        <f>B19</f>
        <v>Solo Female Singlespeed 3</v>
      </c>
      <c r="H18">
        <f>I17+1</f>
        <v>211</v>
      </c>
      <c r="I18">
        <f t="shared" si="2"/>
        <v>220</v>
      </c>
      <c r="J18">
        <v>10</v>
      </c>
      <c r="K18">
        <f>C119</f>
        <v>0</v>
      </c>
    </row>
    <row r="19" spans="2:11">
      <c r="B19" t="s">
        <v>154</v>
      </c>
      <c r="C19" t="e">
        <f ca="1">COUNTIF(Registrations!#REF!,B19)</f>
        <v>#REF!</v>
      </c>
      <c r="D19" s="2" t="e">
        <f t="shared" si="1"/>
        <v>#REF!</v>
      </c>
      <c r="G19" s="8" t="str">
        <f>B22</f>
        <v>Solo Male 6</v>
      </c>
      <c r="H19">
        <v>301</v>
      </c>
      <c r="I19">
        <f t="shared" si="2"/>
        <v>350</v>
      </c>
      <c r="J19">
        <v>50</v>
      </c>
      <c r="K19" t="e">
        <f>C22</f>
        <v>#REF!</v>
      </c>
    </row>
    <row r="20" spans="2:11">
      <c r="B20" t="s">
        <v>47</v>
      </c>
      <c r="C20" t="e">
        <f ca="1">COUNTIF(Registrations!#REF!,B20)</f>
        <v>#REF!</v>
      </c>
      <c r="D20" s="2" t="e">
        <f t="shared" si="1"/>
        <v>#REF!</v>
      </c>
      <c r="G20" s="8" t="str">
        <f>B24</f>
        <v>Solo Male Singlespeed 6</v>
      </c>
      <c r="H20">
        <f>I19+1</f>
        <v>351</v>
      </c>
      <c r="I20">
        <f t="shared" si="2"/>
        <v>380</v>
      </c>
      <c r="J20">
        <v>30</v>
      </c>
      <c r="K20" t="e">
        <f>C24</f>
        <v>#REF!</v>
      </c>
    </row>
    <row r="21" spans="2:11">
      <c r="B21" t="s">
        <v>54</v>
      </c>
      <c r="C21" t="e">
        <f ca="1">COUNTIF(Registrations!#REF!,B21)</f>
        <v>#REF!</v>
      </c>
      <c r="D21" s="2" t="e">
        <f t="shared" si="1"/>
        <v>#REF!</v>
      </c>
      <c r="G21" s="8" t="str">
        <f>B18</f>
        <v>Solo Female 6</v>
      </c>
      <c r="H21">
        <f>I20+1</f>
        <v>381</v>
      </c>
      <c r="I21">
        <f t="shared" si="2"/>
        <v>400</v>
      </c>
      <c r="J21">
        <v>20</v>
      </c>
      <c r="K21" t="e">
        <f>C18</f>
        <v>#REF!</v>
      </c>
    </row>
    <row r="22" spans="2:11">
      <c r="B22" t="s">
        <v>107</v>
      </c>
      <c r="C22" t="e">
        <f ca="1">COUNTIF(Registrations!#REF!,B22)</f>
        <v>#REF!</v>
      </c>
      <c r="D22" s="2" t="e">
        <f t="shared" si="1"/>
        <v>#REF!</v>
      </c>
      <c r="G22" s="8" t="str">
        <f>B20</f>
        <v>Solo Female Singlespeed 6</v>
      </c>
      <c r="H22">
        <f>I21+1</f>
        <v>401</v>
      </c>
      <c r="I22">
        <f t="shared" si="2"/>
        <v>410</v>
      </c>
      <c r="J22">
        <v>10</v>
      </c>
      <c r="K22" t="e">
        <f>C20</f>
        <v>#REF!</v>
      </c>
    </row>
    <row r="23" spans="2:11">
      <c r="B23" t="s">
        <v>136</v>
      </c>
      <c r="C23" t="e">
        <f ca="1">COUNTIF(Registrations!#REF!,B23)</f>
        <v>#REF!</v>
      </c>
      <c r="D23" s="2" t="e">
        <f t="shared" si="1"/>
        <v>#REF!</v>
      </c>
      <c r="G23" s="8" t="str">
        <f>B16</f>
        <v>Duo Male 6</v>
      </c>
      <c r="H23">
        <v>501</v>
      </c>
      <c r="I23">
        <f t="shared" si="2"/>
        <v>520</v>
      </c>
      <c r="J23">
        <v>20</v>
      </c>
      <c r="K23" t="e">
        <f>C16</f>
        <v>#REF!</v>
      </c>
    </row>
    <row r="24" spans="2:11">
      <c r="B24" t="s">
        <v>137</v>
      </c>
      <c r="C24" t="e">
        <f ca="1">COUNTIF(Registrations!#REF!,B24)</f>
        <v>#REF!</v>
      </c>
      <c r="D24" s="2" t="e">
        <f t="shared" si="1"/>
        <v>#REF!</v>
      </c>
      <c r="G24" s="8" t="s">
        <v>5</v>
      </c>
      <c r="H24">
        <f>I23+1</f>
        <v>521</v>
      </c>
      <c r="I24">
        <f t="shared" si="2"/>
        <v>540</v>
      </c>
      <c r="J24">
        <v>20</v>
      </c>
      <c r="K24" t="e">
        <f>C15</f>
        <v>#REF!</v>
      </c>
    </row>
    <row r="25" spans="2:11">
      <c r="G25" t="s">
        <v>187</v>
      </c>
      <c r="H25">
        <v>551</v>
      </c>
      <c r="I25">
        <v>599</v>
      </c>
    </row>
    <row r="26" spans="2:11">
      <c r="B26" t="s">
        <v>180</v>
      </c>
      <c r="C26" s="9" t="e">
        <f ca="1">COUNTIF(Registrations!#REF!,"*3*")</f>
        <v>#REF!</v>
      </c>
    </row>
    <row r="27" spans="2:11">
      <c r="B27" t="s">
        <v>181</v>
      </c>
      <c r="C27" s="9" t="e">
        <f ca="1">C4-C26-C28</f>
        <v>#REF!</v>
      </c>
    </row>
    <row r="28" spans="2:11">
      <c r="B28" t="s">
        <v>182</v>
      </c>
      <c r="C28" s="9" t="e">
        <f ca="1">COUNTIF(Registrations!#REF!,"*duo*")</f>
        <v>#REF!</v>
      </c>
    </row>
    <row r="30" spans="2:11">
      <c r="B30" t="s">
        <v>150</v>
      </c>
    </row>
    <row r="32" spans="2:11">
      <c r="B32" t="s">
        <v>6</v>
      </c>
      <c r="C32">
        <f ca="1">COUNTIF(Registrations!G$9:G$260,"=Small")</f>
        <v>0</v>
      </c>
    </row>
    <row r="33" spans="2:3">
      <c r="B33" t="s">
        <v>7</v>
      </c>
      <c r="C33">
        <f ca="1">COUNTIF(Registrations!G$9:G$260,"=Medium")</f>
        <v>0</v>
      </c>
    </row>
    <row r="34" spans="2:3">
      <c r="B34" t="s">
        <v>11</v>
      </c>
      <c r="C34">
        <f ca="1">COUNTIF(Registrations!G$9:G$260,"=Large")</f>
        <v>0</v>
      </c>
    </row>
    <row r="35" spans="2:3">
      <c r="B35" t="s">
        <v>67</v>
      </c>
      <c r="C35">
        <f ca="1">COUNTIF(Registrations!G$9:G$260,"=Xtra Large")</f>
        <v>0</v>
      </c>
    </row>
    <row r="39" spans="2:3">
      <c r="B39" t="s">
        <v>177</v>
      </c>
      <c r="C39" s="6" t="e">
        <f ca="1">COUNTIF(Registrations!#REF!,"*refund*")</f>
        <v>#REF!</v>
      </c>
    </row>
    <row r="40" spans="2:3">
      <c r="B40" t="s">
        <v>178</v>
      </c>
      <c r="C40" s="6" t="e">
        <f ca="1">COUNTIF(Registrations!#REF!,"*donate*")</f>
        <v>#REF!</v>
      </c>
    </row>
    <row r="41" spans="2:3">
      <c r="B41" t="s">
        <v>179</v>
      </c>
      <c r="C41" s="6" t="e">
        <f ca="1">COUNTIF(Registrations!#REF!,"*yes*")</f>
        <v>#REF!</v>
      </c>
    </row>
  </sheetData>
  <phoneticPr fontId="3" type="noConversion"/>
  <pageMargins left="0.7" right="0.7" top="0.75" bottom="0.75" header="0.3" footer="0.3"/>
  <pageSetup orientation="portrait" horizontalDpi="0" verticalDpi="0" r:id="rId1"/>
  <ignoredErrors>
    <ignoredError sqref="C4 C6:C11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4:A5"/>
  <sheetViews>
    <sheetView workbookViewId="0">
      <selection activeCell="A6" sqref="A6"/>
    </sheetView>
  </sheetViews>
  <sheetFormatPr defaultRowHeight="15"/>
  <sheetData>
    <row r="4" spans="1:1">
      <c r="A4" t="s">
        <v>204</v>
      </c>
    </row>
    <row r="5" spans="1:1">
      <c r="A5" t="s">
        <v>205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39.950000000000003" customHeight="1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Registrations</vt:lpstr>
      <vt:lpstr>Summary</vt:lpstr>
      <vt:lpstr>Sheet2</vt:lpstr>
      <vt:lpstr>Sheet3</vt:lpstr>
      <vt:lpstr>Registrations!Print_Titles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Peiffer</dc:creator>
  <cp:lastModifiedBy>Todd</cp:lastModifiedBy>
  <cp:lastPrinted>2011-05-22T02:30:20Z</cp:lastPrinted>
  <dcterms:created xsi:type="dcterms:W3CDTF">2011-05-15T16:02:41Z</dcterms:created>
  <dcterms:modified xsi:type="dcterms:W3CDTF">2011-05-24T04:17:45Z</dcterms:modified>
</cp:coreProperties>
</file>